
<file path=[Content_Types].xml><?xml version="1.0" encoding="utf-8"?>
<Types xmlns="http://schemas.openxmlformats.org/package/2006/content-types">
  <Override ContentType="application/vnd.openxmlformats-officedocument.theme+xml" PartName="/xl/theme/theme1.xml"/>
  <Override ContentType="application/vnd.openxmlformats-officedocument.spreadsheetml.styles+xml" PartName="/xl/styles.xml"/>
  <Default ContentType="application/vnd.openxmlformats-package.relationships+xml" Extension="rels"/>
  <Default ContentType="application/xml" Extension="xml"/>
  <Default ContentType="image/png" Extension="png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PartName="/xl/worksheets/sheet1.xml" ContentType="application/vnd.openxmlformats-officedocument.spreadsheetml.worksheet+xml"/>
</Types>
</file>

<file path=_rels/.rels><ns0:Relationships xmlns:ns0="http://schemas.openxmlformats.org/package/2006/relationships">
  <ns0:Relationship Id="rId1" Target="xl/workbook.xml" Type="http://schemas.openxmlformats.org/officeDocument/2006/relationships/officeDocument"/>
  <ns0:Relationship Id="rId2" Target="docProps/core.xml" Type="http://schemas.openxmlformats.org/package/2006/relationships/metadata/core-properties"/>
  <ns0:Relationship Id="rId3" Target="docProps/app.xml" Type="http://schemas.openxmlformats.org/officeDocument/2006/relationships/extended-properties"/>
</ns0:Relationships>

</file>

<file path=xl/workbook.xml><?xml version="1.0" encoding="utf-8"?>
<s:workbook xmlns:s="http://schemas.openxmlformats.org/spreadsheetml/2006/main">
  <s:fileVersion appName="xl" lastEdited="4" lowestEdited="4" rupBuild="4505"/>
  <s:workbookPr defaultThemeVersion="124226" codeName="ThisWorkbook"/>
  <s:bookViews>
    <s:workbookView activeTab="0" autoFilterDateGrouping="1" firstSheet="0" minimized="0" showHorizontalScroll="1" showSheetTabs="1" showVerticalScroll="1" tabRatio="600" visibility="visible"/>
  </s:bookViews>
  <s:sheets>
    <s:sheet xmlns:r="http://schemas.openxmlformats.org/officeDocument/2006/relationships" name="Sheet" sheetId="1" r:id="rId1"/>
  </s:sheets>
  <s:definedNames>
    <s:definedName name="_xlnm._FilterDatabase" localSheetId="0" hidden="1">'Sheet'!$A$1:$O$337</s:definedName>
  </s:definedNames>
  <s:calcPr calcId="124519" calcMode="auto" fullCalcOnLoad="1"/>
</s:workbook>
</file>

<file path=xl/sharedStrings.xml><?xml version="1.0" encoding="utf-8"?>
<sst xmlns="http://schemas.openxmlformats.org/spreadsheetml/2006/main" uniqueCount="690">
  <si>
    <t/>
  </si>
  <si>
    <t xml:space="preserve"> Чорнобай Ріта</t>
  </si>
  <si>
    <t>"КОМУНАЛЬНЕ ПІДПРИЄМСТВО "ЧОРНОМОРСЬКВОДОКАНАЛ" ЧОРНОМОРСЬКОЇ МІСЬКОЇ РАДИ ОДЕСЬКОГО РАЙОНУ ОДЕСЬКОЇ ОБЛАСТІ</t>
  </si>
  <si>
    <t>-</t>
  </si>
  <si>
    <t>00129337</t>
  </si>
  <si>
    <t>00182716</t>
  </si>
  <si>
    <t>00493706</t>
  </si>
  <si>
    <t>00497124</t>
  </si>
  <si>
    <t>01985995</t>
  </si>
  <si>
    <t>01986546</t>
  </si>
  <si>
    <t>01987563</t>
  </si>
  <si>
    <t>01991180</t>
  </si>
  <si>
    <t>01993612</t>
  </si>
  <si>
    <t>01993629</t>
  </si>
  <si>
    <t>01994669</t>
  </si>
  <si>
    <t>01995137</t>
  </si>
  <si>
    <t>01998704</t>
  </si>
  <si>
    <t>01999336</t>
  </si>
  <si>
    <t>01999402</t>
  </si>
  <si>
    <t>02001038</t>
  </si>
  <si>
    <t>02005639</t>
  </si>
  <si>
    <t>02009896</t>
  </si>
  <si>
    <t>02125585</t>
  </si>
  <si>
    <t>02139133</t>
  </si>
  <si>
    <t>02139920</t>
  </si>
  <si>
    <t>02224614</t>
  </si>
  <si>
    <t>02226278</t>
  </si>
  <si>
    <t>03188168</t>
  </si>
  <si>
    <t>03188470</t>
  </si>
  <si>
    <t>03189481</t>
  </si>
  <si>
    <t>03397050</t>
  </si>
  <si>
    <t>03450749</t>
  </si>
  <si>
    <t>03494238</t>
  </si>
  <si>
    <t>04062205</t>
  </si>
  <si>
    <t>04331633</t>
  </si>
  <si>
    <t>04350263</t>
  </si>
  <si>
    <t>04381915</t>
  </si>
  <si>
    <t>04386338</t>
  </si>
  <si>
    <t>04394616</t>
  </si>
  <si>
    <t>04396391</t>
  </si>
  <si>
    <t>04407709</t>
  </si>
  <si>
    <t>04526609</t>
  </si>
  <si>
    <t>04543507</t>
  </si>
  <si>
    <t>04590056</t>
  </si>
  <si>
    <t>04591245</t>
  </si>
  <si>
    <t>04591564</t>
  </si>
  <si>
    <t>04645d20b0934c928a616aa20c56114b</t>
  </si>
  <si>
    <t>05406014</t>
  </si>
  <si>
    <t>05417070</t>
  </si>
  <si>
    <t>05483121</t>
  </si>
  <si>
    <t>05520750</t>
  </si>
  <si>
    <t>0affea81b8234180bae0768ecfa9cc55</t>
  </si>
  <si>
    <t>13436532</t>
  </si>
  <si>
    <t>13749863</t>
  </si>
  <si>
    <t>14034008</t>
  </si>
  <si>
    <t>1cca45716fe24a56b2ffb71145935414</t>
  </si>
  <si>
    <t>20204696</t>
  </si>
  <si>
    <t>20214476</t>
  </si>
  <si>
    <t>2025-09-18T15:05:09.486263+03:00</t>
  </si>
  <si>
    <t>2025-10-30T10:04:26.971059+02:00</t>
  </si>
  <si>
    <t>2025-11-11T15:02:17.307520+02:00</t>
  </si>
  <si>
    <t>2025-11-13T12:21:10.058536+02:00</t>
  </si>
  <si>
    <t>2025-11-13T22:37:49.995320+02:00</t>
  </si>
  <si>
    <t>2025-11-17T09:09:33.719257+02:00</t>
  </si>
  <si>
    <t>2025-11-17T09:54:01.670216+02:00</t>
  </si>
  <si>
    <t>2025-11-17T11:29:55.967215+02:00</t>
  </si>
  <si>
    <t>2025-11-17T12:11:26.348262+02:00</t>
  </si>
  <si>
    <t>2025-11-17T12:57:42.431940+02:00</t>
  </si>
  <si>
    <t>2025-11-17T13:36:09.932670+02:00</t>
  </si>
  <si>
    <t>2025-11-17T13:55:39.450822+02:00</t>
  </si>
  <si>
    <t>2025-11-18T08:36:11.329403+02:00</t>
  </si>
  <si>
    <t>2025-11-18T08:47:56.395028+02:00</t>
  </si>
  <si>
    <t>2025-11-18T09:29:10.876276+02:00</t>
  </si>
  <si>
    <t>2025-11-18T10:43:51.745037+02:00</t>
  </si>
  <si>
    <t>2025-11-18T11:36:38.910183+02:00</t>
  </si>
  <si>
    <t>2025-11-18T13:43:47.935943+02:00</t>
  </si>
  <si>
    <t>2025-11-18T14:11:35.690938+02:00</t>
  </si>
  <si>
    <t>2025-11-18T14:39:23.182981+02:00</t>
  </si>
  <si>
    <t>2025-11-18T16:51:51.415379+02:00</t>
  </si>
  <si>
    <t>2025-11-19T08:54:45.932030+02:00</t>
  </si>
  <si>
    <t>2025-11-19T09:20:27.642262+02:00</t>
  </si>
  <si>
    <t>2025-11-19T09:45:24.870902+02:00</t>
  </si>
  <si>
    <t>2025-11-19T09:52:04.863052+02:00</t>
  </si>
  <si>
    <t>2025-11-19T10:05:10.764494+02:00</t>
  </si>
  <si>
    <t>2025-11-19T10:23:18.898189+02:00</t>
  </si>
  <si>
    <t>2025-11-19T10:27:01.817586+02:00</t>
  </si>
  <si>
    <t>2025-11-19T11:10:44.057867+02:00</t>
  </si>
  <si>
    <t>2025-11-19T11:57:12.789498+02:00</t>
  </si>
  <si>
    <t>2025-11-19T12:43:44.655316+02:00</t>
  </si>
  <si>
    <t>2025-11-19T13:17:21.719066+02:00</t>
  </si>
  <si>
    <t>2025-11-19T13:37:14.247663+02:00</t>
  </si>
  <si>
    <t>2025-11-19T14:59:02.673373+02:00</t>
  </si>
  <si>
    <t>2025-11-19T15:39:55.537111+02:00</t>
  </si>
  <si>
    <t>2025-11-19T15:41:04.173705+02:00</t>
  </si>
  <si>
    <t>2025-11-19T16:49:46.164479+02:00</t>
  </si>
  <si>
    <t>2025-11-20T08:06:57.772524+02:00</t>
  </si>
  <si>
    <t>2025-11-20T08:08:07.273018+02:00</t>
  </si>
  <si>
    <t>2025-11-20T08:13:59.970695+02:00</t>
  </si>
  <si>
    <t>2025-11-20T08:55:41.355777+02:00</t>
  </si>
  <si>
    <t>2025-11-20T09:00:36.802879+02:00</t>
  </si>
  <si>
    <t>2025-11-20T09:09:07.951785+02:00</t>
  </si>
  <si>
    <t>2025-11-20T09:23:49.919022+02:00</t>
  </si>
  <si>
    <t>2025-11-20T09:29:52.908135+02:00</t>
  </si>
  <si>
    <t>2025-11-20T09:32:27.540270+02:00</t>
  </si>
  <si>
    <t>2025-11-20T09:32:46.266328+02:00</t>
  </si>
  <si>
    <t>2025-11-20T10:03:02.035249+02:00</t>
  </si>
  <si>
    <t>2025-11-20T10:05:22.235010+02:00</t>
  </si>
  <si>
    <t>2025-11-20T10:12:07.946785+02:00</t>
  </si>
  <si>
    <t>2025-11-20T10:25:33.820777+02:00</t>
  </si>
  <si>
    <t>2025-11-20T10:39:36.325301+02:00</t>
  </si>
  <si>
    <t>2025-11-20T10:40:59.579000+02:00</t>
  </si>
  <si>
    <t>2025-11-20T10:54:16.010350+02:00</t>
  </si>
  <si>
    <t>2025-11-20T10:57:13.466245+02:00</t>
  </si>
  <si>
    <t>2025-11-20T11:37:29.999805+02:00</t>
  </si>
  <si>
    <t>2025-11-20T12:18:47.482151+02:00</t>
  </si>
  <si>
    <t>2025-11-20T12:23:48.570565+02:00</t>
  </si>
  <si>
    <t>2025-11-20T14:05:46.890675+02:00</t>
  </si>
  <si>
    <t>2025-11-20T14:09:44.887432+02:00</t>
  </si>
  <si>
    <t>2025-11-20T14:22:22.035519+02:00</t>
  </si>
  <si>
    <t>2025-11-20T15:44:16.903783+02:00</t>
  </si>
  <si>
    <t>2025-11-20T16:27:26.639793+02:00</t>
  </si>
  <si>
    <t>2025-11-20T16:31:37.140808+02:00</t>
  </si>
  <si>
    <t>2025-11-20T16:56:51.567421+02:00</t>
  </si>
  <si>
    <t>2025-11-20T17:02:16.370704+02:00</t>
  </si>
  <si>
    <t>2025-11-21T07:08:04.537435+02:00</t>
  </si>
  <si>
    <t>2025-11-21T07:37:07.691476+02:00</t>
  </si>
  <si>
    <t>2025-11-21T08:54:54.367937+02:00</t>
  </si>
  <si>
    <t>2025-11-21T09:09:51.960520+02:00</t>
  </si>
  <si>
    <t>2025-11-21T09:10:35.644270+02:00</t>
  </si>
  <si>
    <t>2025-11-21T09:33:04.704061+02:00</t>
  </si>
  <si>
    <t>2025-11-21T09:35:04.044198+02:00</t>
  </si>
  <si>
    <t>2025-11-21T09:43:26.757172+02:00</t>
  </si>
  <si>
    <t>2025-11-21T09:47:19.999834+02:00</t>
  </si>
  <si>
    <t>2025-11-21T10:02:37.238096+02:00</t>
  </si>
  <si>
    <t>2025-11-21T10:34:03.194269+02:00</t>
  </si>
  <si>
    <t>2025-11-21T10:55:56.222095+02:00</t>
  </si>
  <si>
    <t>2025-11-21T11:21:27.323489+02:00</t>
  </si>
  <si>
    <t>2025-11-21T11:23:17.212923+02:00</t>
  </si>
  <si>
    <t>2025-11-21T11:45:18.240059+02:00</t>
  </si>
  <si>
    <t>2025-11-21T11:51:53.409580+02:00</t>
  </si>
  <si>
    <t>2025-11-21T12:09:27.935049+02:00</t>
  </si>
  <si>
    <t>2025-11-21T12:19:00.490820+02:00</t>
  </si>
  <si>
    <t>2025-11-21T12:27:34.334491+02:00</t>
  </si>
  <si>
    <t>2025-11-21T12:31:52.628677+02:00</t>
  </si>
  <si>
    <t>2025-11-21T12:53:48.439983+02:00</t>
  </si>
  <si>
    <t>2025-11-21T13:01:58.661670+02:00</t>
  </si>
  <si>
    <t>2025-11-21T13:08:04.045238+02:00</t>
  </si>
  <si>
    <t>2025-11-21T13:25:43.489836+02:00</t>
  </si>
  <si>
    <t>2025-11-21T13:32:20.759364+02:00</t>
  </si>
  <si>
    <t>2025-11-21T13:56:46.642537+02:00</t>
  </si>
  <si>
    <t>2025-11-21T13:59:24.525228+02:00</t>
  </si>
  <si>
    <t>2025-11-21T14:41:20.254801+02:00</t>
  </si>
  <si>
    <t>2025-11-21T15:38:30.775775+02:00</t>
  </si>
  <si>
    <t>2025-11-21T16:57:24.501681+02:00</t>
  </si>
  <si>
    <t>2025-11-21T18:09:46.997414+02:00</t>
  </si>
  <si>
    <t>2025-11-24T08:04:15.645925+02:00</t>
  </si>
  <si>
    <t>2025-11-24T08:06:25.845676+02:00</t>
  </si>
  <si>
    <t>2025-11-24T08:50:49.276973+02:00</t>
  </si>
  <si>
    <t>2025-11-24T09:00:36.415505+02:00</t>
  </si>
  <si>
    <t>2025-11-24T09:08:29.173344+02:00</t>
  </si>
  <si>
    <t>2025-11-24T09:13:00.665124+02:00</t>
  </si>
  <si>
    <t>2025-11-24T09:20:34.820103+02:00</t>
  </si>
  <si>
    <t>2025-11-24T09:24:47.525987+02:00</t>
  </si>
  <si>
    <t>2025-11-24T09:34:38.266535+02:00</t>
  </si>
  <si>
    <t>2025-11-24T09:58:57.850093+02:00</t>
  </si>
  <si>
    <t>2025-11-24T10:27:44.770297+02:00</t>
  </si>
  <si>
    <t>2025-11-24T10:29:34.389201+02:00</t>
  </si>
  <si>
    <t>2025-11-24T10:30:15.828225+02:00</t>
  </si>
  <si>
    <t>2025-11-24T10:34:43.528937+02:00</t>
  </si>
  <si>
    <t>2025-11-24T10:39:56.337713+02:00</t>
  </si>
  <si>
    <t>2025-11-24T10:50:33.099541+02:00</t>
  </si>
  <si>
    <t>2025-11-24T10:53:11.155566+02:00</t>
  </si>
  <si>
    <t>2025-11-24T11:57:42.331546+02:00</t>
  </si>
  <si>
    <t>2025-11-24T14:14:33.727000+02:00</t>
  </si>
  <si>
    <t>2025-11-24T14:30:06.973726+02:00</t>
  </si>
  <si>
    <t>2025-11-24T15:15:31.911418+02:00</t>
  </si>
  <si>
    <t>2025-11-24T15:15:48.433055+02:00</t>
  </si>
  <si>
    <t>2025-11-24T15:21:25.717687+02:00</t>
  </si>
  <si>
    <t>2025-11-24T15:46:19.709630+02:00</t>
  </si>
  <si>
    <t>2025-11-24T16:03:16.451915+02:00</t>
  </si>
  <si>
    <t>2025-11-24T20:30:26.456905+02:00</t>
  </si>
  <si>
    <t>2025-11-25T07:57:55.466686+02:00</t>
  </si>
  <si>
    <t>2025-11-25T08:29:39.484231+02:00</t>
  </si>
  <si>
    <t>2025-11-25T08:29:46.887571+02:00</t>
  </si>
  <si>
    <t>2025-11-25T10:41:52.305845+02:00</t>
  </si>
  <si>
    <t>2025-11-25T11:40:14.314077+02:00</t>
  </si>
  <si>
    <t>2025-11-25T14:14:05.184744+02:00</t>
  </si>
  <si>
    <t>20427433</t>
  </si>
  <si>
    <t>20509415</t>
  </si>
  <si>
    <t>20995456</t>
  </si>
  <si>
    <t>21052751</t>
  </si>
  <si>
    <t>21324586</t>
  </si>
  <si>
    <t>21606480</t>
  </si>
  <si>
    <t>22203815</t>
  </si>
  <si>
    <t>22568669</t>
  </si>
  <si>
    <t>22792697</t>
  </si>
  <si>
    <t>22886338</t>
  </si>
  <si>
    <t>22910470</t>
  </si>
  <si>
    <t>23801748</t>
  </si>
  <si>
    <t>23888726</t>
  </si>
  <si>
    <t>24288081</t>
  </si>
  <si>
    <t>24774321</t>
  </si>
  <si>
    <t>24796498</t>
  </si>
  <si>
    <t>24910178</t>
  </si>
  <si>
    <t>24ed39f4a174455d8e5fa335f4d90ea2</t>
  </si>
  <si>
    <t>25457717</t>
  </si>
  <si>
    <t>25534955</t>
  </si>
  <si>
    <t>25908321</t>
  </si>
  <si>
    <t>26219150</t>
  </si>
  <si>
    <t>26223619</t>
  </si>
  <si>
    <t>26413952</t>
  </si>
  <si>
    <t>26572521</t>
  </si>
  <si>
    <t>30895871</t>
  </si>
  <si>
    <t>31789170</t>
  </si>
  <si>
    <t>31881351</t>
  </si>
  <si>
    <t>32654545</t>
  </si>
  <si>
    <t>32927653</t>
  </si>
  <si>
    <t>32984271</t>
  </si>
  <si>
    <t>33010665</t>
  </si>
  <si>
    <t>33148732</t>
  </si>
  <si>
    <t>33251710</t>
  </si>
  <si>
    <t>33392518</t>
  </si>
  <si>
    <t>33465030</t>
  </si>
  <si>
    <t>34085396</t>
  </si>
  <si>
    <t>34239034</t>
  </si>
  <si>
    <t>34732294</t>
  </si>
  <si>
    <t>34963473</t>
  </si>
  <si>
    <t>36263776</t>
  </si>
  <si>
    <t>36464806</t>
  </si>
  <si>
    <t>36498933</t>
  </si>
  <si>
    <t>36523519</t>
  </si>
  <si>
    <t>36530971</t>
  </si>
  <si>
    <t>36716332</t>
  </si>
  <si>
    <t>36895353</t>
  </si>
  <si>
    <t>37261350</t>
  </si>
  <si>
    <t>37337707</t>
  </si>
  <si>
    <t>37361483</t>
  </si>
  <si>
    <t>37852436</t>
  </si>
  <si>
    <t>37864415</t>
  </si>
  <si>
    <t>38028902</t>
  </si>
  <si>
    <t>38543647</t>
  </si>
  <si>
    <t>38554360</t>
  </si>
  <si>
    <t>38627941</t>
  </si>
  <si>
    <t>38856054</t>
  </si>
  <si>
    <t>39139037</t>
  </si>
  <si>
    <t>39568531</t>
  </si>
  <si>
    <t>39634860</t>
  </si>
  <si>
    <t>39957930</t>
  </si>
  <si>
    <t>40108630</t>
  </si>
  <si>
    <t>40274710</t>
  </si>
  <si>
    <t>40411015</t>
  </si>
  <si>
    <t>40464528</t>
  </si>
  <si>
    <t>40782448</t>
  </si>
  <si>
    <t>40845612</t>
  </si>
  <si>
    <t>40888750</t>
  </si>
  <si>
    <t>40996564</t>
  </si>
  <si>
    <t>41009874</t>
  </si>
  <si>
    <t>41106304</t>
  </si>
  <si>
    <t>41293755</t>
  </si>
  <si>
    <t>41420942</t>
  </si>
  <si>
    <t>41447959</t>
  </si>
  <si>
    <t>41559270</t>
  </si>
  <si>
    <t>41744542</t>
  </si>
  <si>
    <t>41760708</t>
  </si>
  <si>
    <t>41823846</t>
  </si>
  <si>
    <t>41884537</t>
  </si>
  <si>
    <t>41987461</t>
  </si>
  <si>
    <t>42035266</t>
  </si>
  <si>
    <t>42067041</t>
  </si>
  <si>
    <t>42092130</t>
  </si>
  <si>
    <t>42093239</t>
  </si>
  <si>
    <t>42095943</t>
  </si>
  <si>
    <t>42101003</t>
  </si>
  <si>
    <t>42102122</t>
  </si>
  <si>
    <t>42114410</t>
  </si>
  <si>
    <t>42129888</t>
  </si>
  <si>
    <t>42145798</t>
  </si>
  <si>
    <t>42223804</t>
  </si>
  <si>
    <t>42474208</t>
  </si>
  <si>
    <t>42503825</t>
  </si>
  <si>
    <t>42588390</t>
  </si>
  <si>
    <t>42767945</t>
  </si>
  <si>
    <t>42819343</t>
  </si>
  <si>
    <t>42827548</t>
  </si>
  <si>
    <t>42834213</t>
  </si>
  <si>
    <t>43260585</t>
  </si>
  <si>
    <t>43276527</t>
  </si>
  <si>
    <t>43418783</t>
  </si>
  <si>
    <t>43473561</t>
  </si>
  <si>
    <t>43720611</t>
  </si>
  <si>
    <t>43729979</t>
  </si>
  <si>
    <t>43741891</t>
  </si>
  <si>
    <t>43743218</t>
  </si>
  <si>
    <t>43801489</t>
  </si>
  <si>
    <t>43920676</t>
  </si>
  <si>
    <t>44069873</t>
  </si>
  <si>
    <t>44086972</t>
  </si>
  <si>
    <t>44092846</t>
  </si>
  <si>
    <t>44117392</t>
  </si>
  <si>
    <t>44119248</t>
  </si>
  <si>
    <t>44151538</t>
  </si>
  <si>
    <t>44168316</t>
  </si>
  <si>
    <t>44213819</t>
  </si>
  <si>
    <t>44225206</t>
  </si>
  <si>
    <t>44238503</t>
  </si>
  <si>
    <t>44258315</t>
  </si>
  <si>
    <t>44295210</t>
  </si>
  <si>
    <t>44378553</t>
  </si>
  <si>
    <t>44384258</t>
  </si>
  <si>
    <t>44422235</t>
  </si>
  <si>
    <t>44454157</t>
  </si>
  <si>
    <t>44488783</t>
  </si>
  <si>
    <t>44544025</t>
  </si>
  <si>
    <t>44593973</t>
  </si>
  <si>
    <t>44618065</t>
  </si>
  <si>
    <t>44662748</t>
  </si>
  <si>
    <t>44663469</t>
  </si>
  <si>
    <t>44690670</t>
  </si>
  <si>
    <t>44726539</t>
  </si>
  <si>
    <t>44726633</t>
  </si>
  <si>
    <t>44761306</t>
  </si>
  <si>
    <t>44878589</t>
  </si>
  <si>
    <t>44881078</t>
  </si>
  <si>
    <t>44900493</t>
  </si>
  <si>
    <t>44907279</t>
  </si>
  <si>
    <t>45053047</t>
  </si>
  <si>
    <t>45072269</t>
  </si>
  <si>
    <t>45162639</t>
  </si>
  <si>
    <t>45179093</t>
  </si>
  <si>
    <t>45225118</t>
  </si>
  <si>
    <t>45258007</t>
  </si>
  <si>
    <t>45297596</t>
  </si>
  <si>
    <t>45317774</t>
  </si>
  <si>
    <t>45430582</t>
  </si>
  <si>
    <t>45617832</t>
  </si>
  <si>
    <t>45646706</t>
  </si>
  <si>
    <t>45727968</t>
  </si>
  <si>
    <t>45809631</t>
  </si>
  <si>
    <t>45826877</t>
  </si>
  <si>
    <t>45896834</t>
  </si>
  <si>
    <t>46000698</t>
  </si>
  <si>
    <t>46046121</t>
  </si>
  <si>
    <t>470671b0412ddfd7d975b9ea8e15de33</t>
  </si>
  <si>
    <t>7549523de1524242bd218c801cca86ae</t>
  </si>
  <si>
    <t>76d47e01109e26518bf5e404445500cb</t>
  </si>
  <si>
    <t>933eaea357b742c387016bc5cc7e133c</t>
  </si>
  <si>
    <t>Oksana Ishchenko</t>
  </si>
  <si>
    <t>bc65cc746d9e070870d0736f09460865</t>
  </si>
  <si>
    <t>edbab491fa6e0bfcd274f3e224afb9b5</t>
  </si>
  <si>
    <t>ЄДРПОУ замовника</t>
  </si>
  <si>
    <t>Євген Куніч</t>
  </si>
  <si>
    <t>Євген Мезенцев</t>
  </si>
  <si>
    <t>Євгеній Матвєєв</t>
  </si>
  <si>
    <t>ІНСТИТУТ ОВОЧІВНИЦТВА І БАШТАННИЦТВА НАЦІОНАЛЬНОЇ АКАДЕМІЇ АГРАРНИХ НАУК УКРАЇНИ</t>
  </si>
  <si>
    <t>Іван Булкін</t>
  </si>
  <si>
    <t>Іван Попович</t>
  </si>
  <si>
    <t>Іванівська сільська рада</t>
  </si>
  <si>
    <t>Ідентифікатор закупівлі</t>
  </si>
  <si>
    <t>Ідентифікатор лота</t>
  </si>
  <si>
    <t>Інститут клітинної біології та генетичної інженерії НАН України</t>
  </si>
  <si>
    <t>Інститут механіки ім.С.П.Тимошенка НАН України</t>
  </si>
  <si>
    <t>Ірина Облаухова</t>
  </si>
  <si>
    <t>АКЦІОНЕРНЕ ТОВАРИСТВО "ЕНЕРГЕТИЧНА КОМПАНІЯ УКРАЇНИ"</t>
  </si>
  <si>
    <t>Анна</t>
  </si>
  <si>
    <t>Анна Олегівна Осадча</t>
  </si>
  <si>
    <t>Антон Абрамович</t>
  </si>
  <si>
    <t>Артим Леся</t>
  </si>
  <si>
    <t>БАХМАЦЬКИЙ ЗАКЛАД ЗАГАЛЬНОЇ СЕРЕДНЬОЇ ОСВІТИ І-ІІІ СТУПЕНІВ № 2 БАХМАЦЬКОЇ МІСЬКОЇ РАДИ</t>
  </si>
  <si>
    <t>БЮРО ЕКОНОМІЧНОЇ БЕЗПЕКИ УКРАЇНИ</t>
  </si>
  <si>
    <t>Байрак Інна Миколаївна</t>
  </si>
  <si>
    <t>Баша Олена</t>
  </si>
  <si>
    <t>Богданов Дмитро</t>
  </si>
  <si>
    <t>Боднар Олеся Борисівна</t>
  </si>
  <si>
    <t>Букрєєв Олексій Олександрович</t>
  </si>
  <si>
    <t>Бурячинський Сергій Васильович</t>
  </si>
  <si>
    <t>ВІДДІЛ ОСВІТИ ВИКОНАВЧОГО КОМІТЕТУ НОВОСЕЛІВСЬКОЇ СІЛЬСЬКОЇ РАДИ ПОЛТАВСЬКОГО РАЙОНУ ПОЛТАВСЬКОЇ ОБЛАСТІ</t>
  </si>
  <si>
    <t>ВІДДІЛ ОСВІТИ ЖОВТАНЕЦЬКОЇ СІЛЬСЬКОЇ РАДИ ЛЬВІВСЬКОЇ ОБЛАСТІ</t>
  </si>
  <si>
    <t>ВІДДІЛ ОСВІТИ СОЛОНЯНСЬКОЇ СЕЛИЩНОЇ РАДИ</t>
  </si>
  <si>
    <t>ВІДОКРЕМЛЕНИЙ ПІДРОЗДІЛ "ДУБЕНСЬКИЙ ФАХОВИЙ МЕДИЧНИЙ КОЛЕДЖ" КОМУНАЛЬНОГО ЗАКЛАДУ ВИЩОЇ ОСВІТИ "РІВНЕНСЬКА МЕДИЧНА АКАДЕМІЯ" РІВНЕНСЬКОЇ ОБЛАСНОЇ РАДИ</t>
  </si>
  <si>
    <t>ВІДОКРЕМЛЕНИЙ СТРУКТУРНИЙ ПІДРОЗДІЛ "ФАХОВИЙ КОЛЕДЖ КРЕМЕНЧУЦЬКОГО НАЦІОНАЛЬНОГО УНІВЕРСИТЕТУ ІМЕНІ МИХАЙЛА ОСТРОГРАДСЬКОГО"</t>
  </si>
  <si>
    <t>ВІЙСЬКОВА ЧАСТИНА Т0710</t>
  </si>
  <si>
    <t>ВИКОНАВЧИЙ КОМІТЕТ БОЯРСЬКОЇ МІСЬКОЇ РАДИ</t>
  </si>
  <si>
    <t>ВИКОНАВЧИЙ КОМІТЕТ КРАСНОЛУЦЬКОЇ СІЛЬСЬКОЇ РАДИ</t>
  </si>
  <si>
    <t>ВИКОНАВЧИЙ КОМІТЕТ ЧИГИРИНСЬКОЇ МІСЬКОЇ РАДИ</t>
  </si>
  <si>
    <t>ВИКОНАВЧИЙ КОМІТЕТ ШРАМКІВСЬКОЇ СІЛЬСЬКОЇ РАДИ</t>
  </si>
  <si>
    <t>Верхньокоропецька сільська рада</t>
  </si>
  <si>
    <t>Верходай Ольга</t>
  </si>
  <si>
    <t>Власик Ліяна</t>
  </si>
  <si>
    <t>Відділ освіти Тростянецької сільської ради Стрийського району Львівської області</t>
  </si>
  <si>
    <t>Відділ освіти Хорошівської селищної ради</t>
  </si>
  <si>
    <t>Відділ освіти виконавчого комітету Самбірськоі міськоі ради</t>
  </si>
  <si>
    <t>Відділ освіти, культури, сім'ї, туризму, молоді та спорту Дубриницької сільської ради</t>
  </si>
  <si>
    <t>Відділ освіти, молоді, спорту та охорони здоров'я Мар'янівської селищної ради
(ВОМСОЗ)</t>
  </si>
  <si>
    <t>Відкриті торги з особливостями</t>
  </si>
  <si>
    <t>Війтівецька сільська рада</t>
  </si>
  <si>
    <t>Галушка Олександр</t>
  </si>
  <si>
    <t>Гальчук Наталія</t>
  </si>
  <si>
    <t>Гамениця Роман</t>
  </si>
  <si>
    <t>Ганна Кузьмінова</t>
  </si>
  <si>
    <t>Гентіш Оксана</t>
  </si>
  <si>
    <t>Головне управління Національної поліції в Полтавській області</t>
  </si>
  <si>
    <t>Григоренко Олена</t>
  </si>
  <si>
    <t>Григорович Інна</t>
  </si>
  <si>
    <t>Гуманітарний відділ Городищенської сільської ради</t>
  </si>
  <si>
    <t>Гусятинська селищна рада</t>
  </si>
  <si>
    <t>ДЕРЖАВНА УСТАНОВА "ПРОФЕСІЙНІ ЗАКУПІВЛІ"</t>
  </si>
  <si>
    <t>ДЕРЖАВНЕ ПІДПРИЄМСТВО "ІНФОТЕХ"</t>
  </si>
  <si>
    <t>ДЗ "ДССС "Зелена гірка" МОЗ України"</t>
  </si>
  <si>
    <t>ДК 021:2015 - 09310000-5 - Електрична енергія (Електрична енергія)</t>
  </si>
  <si>
    <t>ДК 021:2015-09310000-5 Електрична енергія (Електрична енергія)</t>
  </si>
  <si>
    <t>ДНІПРОПЕТРОВСЬКИЙ БУДИНОК ОРГАННОЇ ТА КАМЕРНОЇ МУЗИКИ ДНІПРОПЕТРОВСЬКОЇ ОБЛАСНОЇ РАДИ</t>
  </si>
  <si>
    <t>ДНЗ Мукачівський центр ПТО</t>
  </si>
  <si>
    <t>Давидович Віктор Станіславович</t>
  </si>
  <si>
    <t>Дата закінчення договору:</t>
  </si>
  <si>
    <t>Дата початку дії договору:</t>
  </si>
  <si>
    <t>Дата публікації договору</t>
  </si>
  <si>
    <t>Державне підприємство "Національний академічний український драматичний театр імені Марії Заньковецької"</t>
  </si>
  <si>
    <t>Дирекція з експлуатації комплексу споруд центральних державних архівних установ України</t>
  </si>
  <si>
    <t>Дитячо-юнацька спортивна школа №26 міста Києва</t>
  </si>
  <si>
    <t>Дмитро  Зливко</t>
  </si>
  <si>
    <t>Дмитро Веселов</t>
  </si>
  <si>
    <t>Дмитро Дашевський</t>
  </si>
  <si>
    <t>Дмитро Русаков</t>
  </si>
  <si>
    <t>Довбиський психоневрологічний інтернат</t>
  </si>
  <si>
    <t>Дубовенко Тетяна</t>
  </si>
  <si>
    <t>Дуплій Артем</t>
  </si>
  <si>
    <t>Електрична енергія</t>
  </si>
  <si>
    <t>Електрична енергія ( з розподілом)</t>
  </si>
  <si>
    <t>Електрична енергія з постачанням та передачею</t>
  </si>
  <si>
    <t>ЖУК РОМАН ЄВСТАХІЙОВИЧ</t>
  </si>
  <si>
    <t>Жидков А.</t>
  </si>
  <si>
    <t>Жмеринський психоневрологічний будинок-інтернат</t>
  </si>
  <si>
    <t>Заклад дошкільної освіти №3 "Дзвіночок" Верхньодніпровської міської ради</t>
  </si>
  <si>
    <t>Заклад дошкільної освіти( ясла-садок) №1 "Дзвіночок" Сарненської міської ради</t>
  </si>
  <si>
    <t>Закупівля електроенергії ДК 021:20 15 09310000-5 Електрична енергія</t>
  </si>
  <si>
    <t>Замовник</t>
  </si>
  <si>
    <t>Запит ціни пропозиції</t>
  </si>
  <si>
    <t>Звіт створено 26 листопада о 02:01 з використанням http://zakupivli.pro</t>
  </si>
  <si>
    <t>Золотоніський центр надання соціальних послуг виконавчого комітету Золотоніської міської ради</t>
  </si>
  <si>
    <t>К-ть додаткових угод</t>
  </si>
  <si>
    <t>КАТЕРИНІВСЬКА СІЛЬСЬКА РАДА КРОПИВНИЦЬКОГО РАЙОНУ КІРОВОГРАДСЬКОЇ ОБЛАСТІ</t>
  </si>
  <si>
    <t>КЗ "Ковалівський заклад дошкільної освіти (ясла-садок) "Дзвіночок" Немирівської міської ради Вінницької області</t>
  </si>
  <si>
    <t>КЗ Львівської обласної ради "Багатопрофільний навчально-реабілітаційний центр Святого Миколая"</t>
  </si>
  <si>
    <t>КОМУНАЛЬНЕ ВИРОБНИЧЕ ПІДПРИЄМСТВО "АРХІТЕКТУРНО-ПЛАНУВАЛЬНЕ БЮРО-ІФ"</t>
  </si>
  <si>
    <t>КОМУНАЛЬНЕ НЕКОМЕРЦІЙНЕ ПІДПРИЄМСТВО "БІЛЯЇВСЬКА БАГАТОПРОФІЛЬНА ЛІКАРНЯ" БІЛЯЇВСЬКОЇ МІСЬКОЇ РАДИ</t>
  </si>
  <si>
    <t>КОМУНАЛЬНЕ НЕКОМЕРЦІЙНЕ ПІДПРИЄМСТВО "ГОЛОВАНІВСЬКА ЛІКАРНЯ" ГОЛОВАНІВСЬКОЇ СЕЛИЩНОЇ РАДИ ГОЛОВАНІВСЬКОГО РАЙОНУ КІРОВОГРАДСЬКОЇ ОБЛАСТІ</t>
  </si>
  <si>
    <t>КОМУНАЛЬНЕ НЕКОМЕРЦІЙНЕ ПІДПРИЄМСТВО "КРИВОРІЗЬКА МІСЬКА ЛІКАРНЯ №7" КРИВОРІЗЬКОЇ МІСЬКОЇ РАДИ</t>
  </si>
  <si>
    <t>КОМУНАЛЬНЕ НЕКОМЕРЦІЙНЕ ПІДПРИЄМСТВО "МИРГОРОДСЬКА ЛІКАРНЯ ІНТЕНСИВНОГО ЛІКУВАННЯ" МИРГОРОДСЬКОЇ МІСЬКОЇ РАДИ</t>
  </si>
  <si>
    <t>КОМУНАЛЬНЕ НЕКОМЕРЦІЙНЕ ПІДПРИЄМСТВО "ОБЛАСНИЙ КЛІНІЧНИЙ ЦЕНТР ЕКСТРЕНОЇ МЕДИЧНОЇ ДОПОМОГИ ТА МЕДИЦИНИ КАТАСТРОФ ІВАНО-ФРАНКІВСЬКОЇ ОБЛАСНОЇ РАДИ"</t>
  </si>
  <si>
    <t>КОМУНАЛЬНЕ НЕКОМЕРЦІЙНЕ ПІДПРИЄМСТВО "РОЖНЯТІВСЬКА БАГАТОПРОФІЛЬНА ЛІКАРНЯ" РОЖНЯТІВСЬКОЇ СЕЛИЩНОЇ РАДИ</t>
  </si>
  <si>
    <t>КОМУНАЛЬНЕ НЕКОМЕРЦІЙНЕ ПІДПРИЄМСТВО "СОСНІВСЬКА МІСЬКА ЛІКАРНЯ ЧЕРВОНОГРАДСЬКОЇ МІСЬКОЇ РАДИ"</t>
  </si>
  <si>
    <t xml:space="preserve">КОМУНАЛЬНЕ НЕКОМЕРЦІЙНЕ ПІДПРИЄМСТВО "ХЕРСОНСЬКИЙ РЕГІОНАЛЬНИЙ ОНКОЛОГІЧНИЙ ЦЕНТР" ХЕРСОНСЬКОЇ ОБЛАСНОЇ РАДИ </t>
  </si>
  <si>
    <t>КОМУНАЛЬНЕ НЕКОМЕРЦІЙНЕ ПІДПРИЄМСТВО "ШАРГОРОДСЬКИЙ ЦЕНТР ПЕРВИННОЇ МЕДИКО-САНІТАРНОЇ ДОПОМОГИ" ШАРГОРОДСЬКОЇ МІСЬКОЇ РАДИ ЖМЕРИНСЬКОГО РАЙОНУ ВІННИЦЬКОЇ ОБЛАСТІ</t>
  </si>
  <si>
    <t>КОМУНАЛЬНЕ НЕКОМЕРЦІЙНЕ ПІДПРИЄМСТВО ТЕРЕБОВЛЯНСЬКОЇ МІСЬКОЇ РАДИ "ТЕРЕБОВЛЯНСЬКИЙ РЕГІОНАЛЬНИЙ ЦЕНТР ПЕРВИННОЇ МЕДИКО-САНІТАРНОЇ ДОПОМОГИ"</t>
  </si>
  <si>
    <t>КОМУНАЛЬНЕ НЕКОМЕРЦІЙНЕ ПІДПРИЄМСТВО “КЛІНІЧНИЙ ЦЕНТР ОНКОЛОГІЇ, ГЕМАТОЛОГІЇ, ТРАНСПЛАНТОЛОГІЇ ТА ПАЛІАТИВНОЇ ДОПОМОГИ ЧЕРКАСЬКОЇ ОБЛАСНОЇ РАДИ”</t>
  </si>
  <si>
    <t>КОМУНАЛЬНЕ ПІДПРИЄМСТВО " ЛІКАРНЯ СВЯТОГО ПАНТЕЛЕЙМОНА КІВЕРЦІВСЬКОЇ МІСЬКОЇ РАДИ"</t>
  </si>
  <si>
    <t>КОМУНАЛЬНЕ ПІДПРИЄМСТВО "КРЕМЕНЧУЦЬКИЙ ОБЛАСНИЙ КЛІНІЧНИЙ ШПИТАЛЬ ДЛЯ ВЕТЕРАНІВ ВІЙНИ"  ПОЛТАВСЬКОЇ ОБЛАСНОЇ РАДИ</t>
  </si>
  <si>
    <t>КОМУНАЛЬНЕ ПІДПРИЄМСТВО "МІСЬКСВІТЛО"</t>
  </si>
  <si>
    <t>КОМУНАЛЬНЕ ПІДПРИЄМСТВО "НОВОСЕЛІВСЬКИЙ СІЛЬКОМУНГОСП - 2011"</t>
  </si>
  <si>
    <t xml:space="preserve">КОМУНАЛЬНЕ ПІДПРИЄМСТВО "ЦЕНТРАЛЬНА МІСЬКА ЛІКАРНЯ ПОКРОВСЬКОЇ МІСЬКОЇ РАДИ ДНІПРОПЕТРОВСЬКОЇ ОБЛАСТІ"
</t>
  </si>
  <si>
    <t>КОМУНАЛЬНИЙ ЗАКЛАД  "БАНДУРІВСЬКА ГІМНАЗІЯ" ГАЙВОРОНСЬКОЇ МІСЬКОЇ РАДИ КІРОВОГРАДСЬКОЇ ОБЛАСТІ</t>
  </si>
  <si>
    <t>КОМУНАЛЬНИЙ ЗАКЛАД "ВЕРХНЬОДНІПРОВСЬКИЙ ДИТЯЧИЙ БУДИНОК-ІНТЕРНАТ № 1" ДНІПРОПЕТРОВСЬКОЇ ОБЛАСНОЇ РАДИ"</t>
  </si>
  <si>
    <t>КОМУНАЛЬНИЙ ЗАКЛАД "ЗАПОРІЗЬКА СПЕЦІАЛЬНА ЗАГАЛЬНООСВІТНЯ ШКОЛА-ІНТЕРНАТ "ДЖЕРЕЛО" ЗАПОРІЗЬКОЇ ОБЛАСНОЇ РАДИ</t>
  </si>
  <si>
    <t>КОМУНАЛЬНИЙ ЗАКЛАД «ШЕВ­ЧЕН­КІВ­СЬКИЙ МИСТЕЦЬКИЙ ЛІЦЕЙ «КОЛОРИТ» ЧЕРКАСЬКОЇ ОБЛАСНОЇ РАДИ»</t>
  </si>
  <si>
    <t>КОМУНАЛЬНИЙ ЗАКЛАД ЗАГАЛЬНОЇ СЕРЕДНЬОЇ ОСВІТИ "ЛУЦЬКИЙ ЛІЦЕЙ №4 ІМЕНІ МОДЕСТА ЛЕВИЦЬКОГО ЛУЦЬКОЇ МІСЬКОЇ РАДИ"</t>
  </si>
  <si>
    <t>КОМУНАЛЬНИЙ ЗАКЛАД КИЇВСЬКОЇ ОБЛАСНОЇ РАДИ "КИЇВСЬКИЙ ОБЛАСНИЙ ЛІЦЕЙ"</t>
  </si>
  <si>
    <t>КОМУНАЛЬНИЙ ЗАКЛАД КУЛЬТУРИ "ЦЕНТР КУЛЬТУРИ І ДОЗВІЛЛЯ" ЛАНЧИНСЬКОЇ СЕЛИЩНОЇ РАДИ</t>
  </si>
  <si>
    <t>КОМУНАЛЬНИЙ ЗАКЛАД ОСВІТИ  "КРИВОРІЗЬКИЙ ЛІЦЕЙ "КОЛІЯ" ДНІПРОПЕТРОВСЬКОЇ ОБЛАСНОЇ РАДИ"</t>
  </si>
  <si>
    <t>КОМУНАЛЬНИЙ ЗАКЛАД ОСВІТИ "КРИВОРІЗЬКИЙ ЛІЦЕЙ "ДЖЕРЕЛО" ДНІПРОПЕТРОВСЬКОЇ ОБЛАСНОЇ РАДИ"</t>
  </si>
  <si>
    <t>КОМУНАЛЬНИЙ ЗАКЛАД ПОЗАШКІЛЬНОЇ ОСВІТИ "МІСЬКИЙ ПАЛАЦ ДІТЕЙ ТА МОЛОДІ" ДНІПРОВСЬКОЇ МІСЬКОЇ РАДИ</t>
  </si>
  <si>
    <t>КОМУНАЛЬНИЙ НАВЧАЛЬНИЙ ЗАКЛАД "ЧЕРКАСЬКИЙ ОБЛАСНИЙ ІНСТИТУТ ПІСЛЯДИПЛОМНОЇ ОСВІТИ ПЕДАГОГІЧНИХ ПРАЦІВНИКІВ ЧЕРКАСЬКОЇ ОБЛАСНОЇ РАДИ"</t>
  </si>
  <si>
    <t>КП "Аеропорт Хмельницький"</t>
  </si>
  <si>
    <t>КП "Снігурівський комунальник"</t>
  </si>
  <si>
    <t>КП "Хмельницький міський центр первинної медико-санітарної допомоги №1" Хмельницької міської ради</t>
  </si>
  <si>
    <t>КП "Центр організаційно-господарського забезпечення закладів освіти"</t>
  </si>
  <si>
    <t>КП ММР "Центр захисту тварин"</t>
  </si>
  <si>
    <t>КУ "Обласна база спеціального медичного постачання"</t>
  </si>
  <si>
    <t>Кам'янський  енергетичний  фаховий коледж</t>
  </si>
  <si>
    <t>Катерина Бровкова</t>
  </si>
  <si>
    <t>Катерина Клімук</t>
  </si>
  <si>
    <t>Кирил Туркин</t>
  </si>
  <si>
    <t>Клімук Катерина Володимирівна</t>
  </si>
  <si>
    <t>Ковальов Андрій Юрійович</t>
  </si>
  <si>
    <t>Ковальчук Євгеній</t>
  </si>
  <si>
    <t>Комунальне некомерційне підприємства "Лікарня інтенсивного лікування Боярської міської ради"</t>
  </si>
  <si>
    <t>Комунальне некомерційне підприємство "Бахмацька лікарня-хоспіс" Бахмацької міської ради Чернігівської області</t>
  </si>
  <si>
    <t>Комунальне некомерційне підприємство "Заліщицький дитячий центр медичної реабілітації" Тернопільської обласної ради</t>
  </si>
  <si>
    <t>Комунальне некомерційне підприємство "Котелевська лікарня планового лікування" Котелевської селищної ради</t>
  </si>
  <si>
    <t>Комунальне некомерційне підприємство "Микулинецька обласна фізіотерапевтична лікарня реабілітації"Тернопільської обласної ради</t>
  </si>
  <si>
    <t xml:space="preserve">Комунальне некомерційне підприємство "СЛОВ'ЯНСЬКА ЦЕНТРАЛЬНА РАЙОННА ЛІКАРНЯ"
</t>
  </si>
  <si>
    <t>Комунальне некомерційне підприємство "Центр первинної  медико-санітарної допомоги №2 м. Кропивницького" Кропивницької міської ради"</t>
  </si>
  <si>
    <t>Комунальне некомерційне підприємство Заболотівської селищної ради "Заболотівська багатопрофільна лікарня"</t>
  </si>
  <si>
    <t xml:space="preserve">Комунальне некомерційне підприємство Миколаївської міської ради «Міська дитяча лікарня № 2» </t>
  </si>
  <si>
    <t>Комунальне підприємство "Верхівцевське житлово - комунальне господарство Верхівцевської міської ради"</t>
  </si>
  <si>
    <t>Комунальне підприємство "Зіньків-благоустрій" Зіньківської міської ради</t>
  </si>
  <si>
    <t>Комунальне підприємство "Криворізька міська лікарня №1" Криворізької міської ради</t>
  </si>
  <si>
    <t>Комунальне підприємство виконавчого органу Київської міської ради (Київської міської державної адміністрації) "Київекспертиза"</t>
  </si>
  <si>
    <t>Комунальний заклад " Гайворонський міжшкільний ресурсний центр" Гайворонської міської ради Кіровоградської області"</t>
  </si>
  <si>
    <t>Комунальний заклад "Антонівський мистецький ліцей" Миколаївської обласної ради</t>
  </si>
  <si>
    <t>Комунальний заклад "Житомирський обласний краєзнавчий музей" Житомирської обласної ради</t>
  </si>
  <si>
    <t>Комунальний заклад "Новоархангельський ліцей "Меридіан" Новоархангельської селищної ради Голованівського району Кіровоградської області</t>
  </si>
  <si>
    <t>Комунальний заклад "Центр надання соціальних послуг" Старокостянтинівської міської ради</t>
  </si>
  <si>
    <t>Комунальний заклад загальної середньої освіти "Ліцей №11 Хмельницької міської ради"</t>
  </si>
  <si>
    <t>Кондакова Діана</t>
  </si>
  <si>
    <t>Кудим Олександр</t>
  </si>
  <si>
    <t>Кудько Олександра</t>
  </si>
  <si>
    <t>Кілійський ліцей Кілійської міської ради</t>
  </si>
  <si>
    <t>Лазорко Олександр</t>
  </si>
  <si>
    <t>Лукашук Марія</t>
  </si>
  <si>
    <t xml:space="preserve">Ліцей  "Всесвіт" Матвіївської сільської ради 
</t>
  </si>
  <si>
    <t>Ліцей № 26 міста Житомира</t>
  </si>
  <si>
    <t>М'ягкова Тетяна Ігорівна</t>
  </si>
  <si>
    <t>Мазуренко Н.</t>
  </si>
  <si>
    <t>Максим Працівник</t>
  </si>
  <si>
    <t>Мандзин Ігор Павлович</t>
  </si>
  <si>
    <t>Мартєва Ксенія Сергіївна</t>
  </si>
  <si>
    <t>Млинівська селищна рада Дубенського району Рівненської області</t>
  </si>
  <si>
    <t>Мойсеєнко Катерина</t>
  </si>
  <si>
    <t>Мологівська сільська рада Білгород-Дністровського району Одеської області</t>
  </si>
  <si>
    <t xml:space="preserve">Молозький ліцей Мологівської сільської ради
</t>
  </si>
  <si>
    <t>Морозов Віктор Юрійович</t>
  </si>
  <si>
    <t>Московцева Світлана</t>
  </si>
  <si>
    <t>Мініна Олена</t>
  </si>
  <si>
    <t>НАВЧАЛЬНО-РЕАБІЛІТАЦІЙНИЙ ЦЕНТР В СЕЛИЩІ КЛЕВАНЬ РІВНЕНСЬКОЇ ОБЛАСНОЇ РАДИ</t>
  </si>
  <si>
    <t>НАТАЛИНСЬКА СІЛЬСЬКА РАДА</t>
  </si>
  <si>
    <t>Назва лоту</t>
  </si>
  <si>
    <t>Наталія .</t>
  </si>
  <si>
    <t>Національний університет біоресурсів і природокористування України</t>
  </si>
  <si>
    <t>Немає лотів</t>
  </si>
  <si>
    <t>Носенко Юлія Анатоліївна</t>
  </si>
  <si>
    <t>ООЕК</t>
  </si>
  <si>
    <t>Облаухов Дмитро Юрійович</t>
  </si>
  <si>
    <t>Оксана Цаковська</t>
  </si>
  <si>
    <t>Олексій Горбатюк</t>
  </si>
  <si>
    <t>Олена Волошина</t>
  </si>
  <si>
    <t>Ольга Тищук</t>
  </si>
  <si>
    <t>Олійник Максим Володимирович</t>
  </si>
  <si>
    <t>Осняч Оксана Сергіївна</t>
  </si>
  <si>
    <t>Осташко Наталія</t>
  </si>
  <si>
    <t>Осідач Марія</t>
  </si>
  <si>
    <t>ПІБ менеджера</t>
  </si>
  <si>
    <t>ПЕТРИКІВСЬКИЙ ОБЛАСНИЙ КОМУНАЛЬНИЙ ДИТЯЧИЙ БУДИНОК-ІНТЕРНАТ</t>
  </si>
  <si>
    <t>ПОЗАШКІЛЬНИЙ КОМУНАЛЬНИЙ ЗАКЛАД "КЛУБ ЮНОГО ТЕХНІКА" ВЕРХНЬОДНІПРОВСЬКОЇ МІСЬКОЇ РАДИ"</t>
  </si>
  <si>
    <t>ПОЛТАВСЬКА ЗАГАЛЬНООСВІТНЯ ШКОЛА І-ІІІ СТУПЕНІВ №37 ПОЛТАВСЬКОЇ МІСЬКОЇ РАДИ ПОЛТАВСЬКОЇ ОБЛАСТІ</t>
  </si>
  <si>
    <t>ПРИВАТНЕ ПІДПРИЄМСТВО "ЕНЕРГОТРАНСЗАХІД"</t>
  </si>
  <si>
    <t>ПРИЛУЦЬКА ГІМНАЗІЯ № 14 ПРИЛУЦЬКОЇ МІСЬКОЇ РАДИ ЧЕРНІГІВСЬКОЇ ОБЛАСТІ</t>
  </si>
  <si>
    <t>Паньків Христина</t>
  </si>
  <si>
    <t>Паращинець Мирослав Миколайович</t>
  </si>
  <si>
    <t>Пойдюченко О.Ю.</t>
  </si>
  <si>
    <t>Приладишева Юлія</t>
  </si>
  <si>
    <t>Пришибський ліцей Донецької селищної ради Ізюмського району Харківської області</t>
  </si>
  <si>
    <t>Прудиус Олексій</t>
  </si>
  <si>
    <t>Пусто</t>
  </si>
  <si>
    <t>Підгородненська міська рада Дніпровського району Дніпропетровської області</t>
  </si>
  <si>
    <t>Підлозцівська сільська рада</t>
  </si>
  <si>
    <t>РЕГІОНАЛЬНЕ ВІДДІЛЕННЯ ФОНДУ ДЕРЖАВНОГО МАЙНА УКРАЇНИ ПО ДНІПРОПЕТРОВСЬКІЙ, ЗАПОРІЗЬКІЙ ТА КІРОВОГРАДСЬКІЙ ОБЛАСТЯХ</t>
  </si>
  <si>
    <t>РОМАН ГОЙДЕНКО</t>
  </si>
  <si>
    <t>Радонь Василь</t>
  </si>
  <si>
    <t>Роман Улида</t>
  </si>
  <si>
    <t>Роман Юринець</t>
  </si>
  <si>
    <t>Руденко Ольга</t>
  </si>
  <si>
    <t>Самойленко Руслан Юрійович</t>
  </si>
  <si>
    <t>Самофал Світлана</t>
  </si>
  <si>
    <t>Світлана Левицька</t>
  </si>
  <si>
    <t>Сергій</t>
  </si>
  <si>
    <t>Сергій Царук</t>
  </si>
  <si>
    <t>Серженко Галина Вікторівна</t>
  </si>
  <si>
    <t>Слобадянюк Юрій</t>
  </si>
  <si>
    <t>Слободянюк Максим</t>
  </si>
  <si>
    <t>Спеціаліст з публічних закупівель</t>
  </si>
  <si>
    <t>Спеціаліст по закупівлям</t>
  </si>
  <si>
    <t>Спєваков Євген</t>
  </si>
  <si>
    <t>Спєвакова Ольга</t>
  </si>
  <si>
    <t>Статус</t>
  </si>
  <si>
    <t>Стрижак Петро Володимирович</t>
  </si>
  <si>
    <t>ТАРАСІВСЬКИЙ ЗАКЛАД ДОШКІЛЬНОЇ ОСВІТИ (ЯСЛА-САДОК) НЕРЕСНИЦЬКОЇ СІЛЬСЬКОЇ РАДИ ТЯЧІВСЬКОГО РАЙОНУ ЗАКАРПАТСЬКОЇ ОБЛАСТІ</t>
  </si>
  <si>
    <t>ТОВ ""ХМЕЛЬНИЦЬКЕНЕРГОПОСТАЧ""</t>
  </si>
  <si>
    <t>ТОВ "ГАЗЕНЕРГО-ТРЕЙД"</t>
  </si>
  <si>
    <t>ТОВ "ГАРАНТОВАНА ОПТИМІЗАЦІЯ ЕНЕРГЕТИЧНИХ РЕСУРСІВ"</t>
  </si>
  <si>
    <t>ТОВ "Е ІНЖИНІРИНГ"</t>
  </si>
  <si>
    <t>ТОВ "ЕЛЕКТРОВАТ"</t>
  </si>
  <si>
    <t>ТОВ "ЕЛЕКТРОГА­ЗПОСТАЧ"</t>
  </si>
  <si>
    <t>ТОВ "ЕНЕРА СУМИ"</t>
  </si>
  <si>
    <t>ТОВ "ЕНЕРГЕТИЧНА МЕРЕЖА УКРАЇНИ"</t>
  </si>
  <si>
    <t>ТОВ "ЕНЕРГО ЗБУТ ТРАНС"</t>
  </si>
  <si>
    <t>ТОВ "ЕНЕРДЖІ ТРЕЙД ГРУП"</t>
  </si>
  <si>
    <t>ТОВ "ЕНЕРДЖИ ТРЕЙДИНГ"</t>
  </si>
  <si>
    <t>ТОВ "Енерго Збут Транс"</t>
  </si>
  <si>
    <t>ТОВ "ЛЮМУС УКРАЇНА"</t>
  </si>
  <si>
    <t>ТОВ "ПРЕТ СЕРВІС ЕНЕРГОЗМІН"</t>
  </si>
  <si>
    <t>ТОВ "СИНЕРГІЯ ЕНЕРДЖІ"</t>
  </si>
  <si>
    <t>ТОВ "ТЕК"</t>
  </si>
  <si>
    <t>ТОВ "ТОВАРИСТВО З ОБМЕЖЕНОЮ ВІДПОВІДАЛЬНІСТЮ "СТАР ЕНЕРДЖИ ТРЕЙД""</t>
  </si>
  <si>
    <t>ТОВ "Тернопільелектропостач"</t>
  </si>
  <si>
    <t>ТОВ "УКРАЇНСЬКА СИЛА ЕНЕРГІЇ"</t>
  </si>
  <si>
    <t>ТОВ "ХМЕЛЬНИЦЬКЕНЕРГОЗБУТ"</t>
  </si>
  <si>
    <t>ТОВ "ЦЕНТРГАЗПОСТАЧ"</t>
  </si>
  <si>
    <t>ТОВ "ЧЕРНІВЕЦЬКА ОБЛАСНА ЕНЕРГОПОСТАЧАЛЬНА КОМПАНІЯ"</t>
  </si>
  <si>
    <t>ТОВ РИТЕЙЛ СЕРВІС</t>
  </si>
  <si>
    <t>ТОВ Хмельницькенергопостач</t>
  </si>
  <si>
    <t>ТОВАРИСТВО З ОБМЕЖЕНОЮ ВІДПОВІДА­ЛЬНІСТЮ «ЕНЕРГЕТИЧНА КОМПАНІЯ «ІНСОЛ»</t>
  </si>
  <si>
    <t>ТОВАРИСТВО З ОБМЕЖЕНОЮ ВІДПОВІДАЛЬНІСТЮ  МИКОЛАЇВСЬКА ЕЛЕКТРОПОСТАЧАЛЬНА КОМПАНІЯ</t>
  </si>
  <si>
    <t>ТОВАРИСТВО З ОБМЕЖЕНОЮ ВІДПОВІДАЛЬНІСТЮ "ЄВРО ТРЕЙД ЕНЕРДЖІ"</t>
  </si>
  <si>
    <t>ТОВАРИСТВО З ОБМЕЖЕНОЮ ВІДПОВІДАЛЬНІСТЮ "ЄВРОГАЗСТАР"</t>
  </si>
  <si>
    <t>ТОВАРИСТВО З ОБМЕЖЕНОЮ ВІДПОВІДАЛЬНІСТЮ "ЄГЕК Трейдінг"</t>
  </si>
  <si>
    <t>ТОВАРИСТВО З ОБМЕЖЕНОЮ ВІДПОВІДАЛЬНІСТЮ "ІНВЕСТЕНЕРГО ПЛЮС"</t>
  </si>
  <si>
    <t>ТОВАРИСТВО З ОБМЕЖЕНОЮ ВІДПОВІДАЛЬНІСТЮ "АСҐАРД ЕЛЕКТРІСІТІ"</t>
  </si>
  <si>
    <t>ТОВАРИСТВО З ОБМЕЖЕНОЮ ВІДПОВІДАЛЬНІСТЮ "ВОЛИНЬЕНЕРГОПОСТАЧ"</t>
  </si>
  <si>
    <t>ТОВАРИСТВО З ОБМЕЖЕНОЮ ВІДПОВІДАЛЬНІСТЮ "ГАРАНТОВАНА ОПТИМІЗАЦІЯ ЕНЕРГЕТИЧНИХ РЕСУРСІВ"</t>
  </si>
  <si>
    <t>ТОВАРИСТВО З ОБМЕЖЕНОЮ ВІДПОВІДАЛЬНІСТЮ "ГЛОБАЛТРАНСЕНЕРДЖІ"</t>
  </si>
  <si>
    <t>ТОВАРИСТВО З ОБМЕЖЕНОЮ ВІДПОВІДАЛЬНІСТЮ "ЕКСПОРТ ЕНЕРДЖІ ЮКРЕЙН"</t>
  </si>
  <si>
    <t>ТОВАРИСТВО З ОБМЕЖЕНОЮ ВІДПОВІДАЛЬНІСТЮ "ЕЛЕКТРО-ГАЗ"</t>
  </si>
  <si>
    <t>ТОВАРИСТВО З ОБМЕЖЕНОЮ ВІДПОВІДАЛЬНІСТЮ "ЕНЕРА ЧЕРНІГІВ"</t>
  </si>
  <si>
    <t>ТОВАРИСТВО З ОБМЕЖЕНОЮ ВІДПОВІДАЛЬНІСТЮ "ЕНЕРГЕТИЧНА КОМПАНІЯ ЕНЕРГО-ПРОСТІР"</t>
  </si>
  <si>
    <t>ТОВАРИСТВО З ОБМЕЖЕНОЮ ВІДПОВІДАЛЬНІСТЮ "ЕНЕРГЕТИЧНА МЕРЕЖА УКРАЇНИ"</t>
  </si>
  <si>
    <t>ТОВАРИСТВО З ОБМЕЖЕНОЮ ВІДПОВІДАЛЬНІСТЮ "ЕНЕРГЕТИЧНИЙ БІЗНЕС"</t>
  </si>
  <si>
    <t>ТОВАРИСТВО З ОБМЕЖЕНОЮ ВІДПОВІДАЛЬНІСТЮ "ЕНЕРГО РЕСУРС" РІ ГРУП"</t>
  </si>
  <si>
    <t>ТОВАРИСТВО З ОБМЕЖЕНОЮ ВІДПОВІДАЛЬНІСТЮ "ЕНЕРГО/АКТИВ"</t>
  </si>
  <si>
    <t>ТОВАРИСТВО З ОБМЕЖЕНОЮ ВІДПОВІДАЛЬНІСТЮ "ЕНЕРГОПРОГРАМ"</t>
  </si>
  <si>
    <t>ТОВАРИСТВО З ОБМЕЖЕНОЮ ВІДПОВІДАЛЬНІСТЮ "ЕНЕРГУМ"</t>
  </si>
  <si>
    <t>ТОВАРИСТВО З ОБМЕЖЕНОЮ ВІДПОВІДАЛЬНІСТЮ "ЕНЕРДЖІ 365"</t>
  </si>
  <si>
    <t>ТОВАРИСТВО З ОБМЕЖЕНОЮ ВІДПОВІДАЛЬНІСТЮ "ЕНЕРДЖІ МАРКЕТС АССІСТАНТ ПЛЮС"</t>
  </si>
  <si>
    <t>ТОВАРИСТВО З ОБМЕЖЕНОЮ ВІДПОВІДАЛЬНІСТЮ "ЕНЕРДЖІ ОФ ФЬЮЧЕР"</t>
  </si>
  <si>
    <t>ТОВАРИСТВО З ОБМЕЖЕНОЮ ВІДПОВІДАЛЬНІСТЮ "ЕНЕРДЖИГАЗТРЕЙД"</t>
  </si>
  <si>
    <t>ТОВАРИСТВО З ОБМЕЖЕНОЮ ВІДПОВІДАЛЬНІСТЮ "ЖИТОМИРЕНЕРГО"</t>
  </si>
  <si>
    <t>ТОВАРИСТВО З ОБМЕЖЕНОЮ ВІДПОВІДАЛЬНІСТЮ "ЖИТОМИРСЬКА ОБЛАСНА ЕНЕРГОПОСТАЧАЛЬНА КОМПАНІЯ"</t>
  </si>
  <si>
    <t>ТОВАРИСТВО З ОБМЕЖЕНОЮ ВІДПОВІДАЛЬНІСТЮ "МАВІРС"</t>
  </si>
  <si>
    <t>ТОВАРИСТВО З ОБМЕЖЕНОЮ ВІДПОВІДАЛЬНІСТЮ "МАГІСТРАЛЬ ЕНЕРГО"</t>
  </si>
  <si>
    <t>ТОВАРИСТВО З ОБМЕЖЕНОЮ ВІДПОВІДАЛЬНІСТЮ "МЕГАЕНЕРГО ПОСТАЧ"</t>
  </si>
  <si>
    <t>ТОВАРИСТВО З ОБМЕЖЕНОЮ ВІДПОВІДАЛЬНІСТЮ "ОДЕСЬКА ОБЛАСНА ЕНЕРГОПОСТАЧАЛЬНА КОМПАНІЯ"</t>
  </si>
  <si>
    <t>ТОВАРИСТВО З ОБМЕЖЕНОЮ ВІДПОВІДАЛЬНІСТЮ "ОПЕРАТОР ГАЗУ"</t>
  </si>
  <si>
    <t>ТОВАРИСТВО З ОБМЕЖЕНОЮ ВІДПОВІДАЛЬНІСТЮ "ОПЕРАТОР ЕНЕРГІЇ"</t>
  </si>
  <si>
    <t>ТОВАРИСТВО З ОБМЕЖЕНОЮ ВІДПОВІДАЛЬНІСТЮ "ОППОЗИТ"</t>
  </si>
  <si>
    <t>ТОВАРИСТВО З ОБМЕЖЕНОЮ ВІДПОВІДАЛЬНІСТЮ "ПЕРШИЙ ЕНЕРГЕТИЧНИЙ ОПЕРАТОР"</t>
  </si>
  <si>
    <t>ТОВАРИСТВО З ОБМЕЖЕНОЮ ВІДПОВІДАЛЬНІСТЮ "ПОЛТАВАЕНЕРГОЗБУТ"</t>
  </si>
  <si>
    <t>ТОВАРИСТВО З ОБМЕЖЕНОЮ ВІДПОВІДАЛЬНІСТЮ "ПРОВІДНА ЕНЕРГЕТИЧНА КОМПАНІЯ"</t>
  </si>
  <si>
    <t>ТОВАРИСТВО З ОБМЕЖЕНОЮ ВІДПОВІДАЛЬНІСТЮ "ПРОМ ЕЛЕКТРО СЕРВІС"</t>
  </si>
  <si>
    <t>ТОВАРИСТВО З ОБМЕЖЕНОЮ ВІДПОВІДАЛЬНІСТЮ "ПРОМГАЗ СІТІ"</t>
  </si>
  <si>
    <t>ТОВАРИСТВО З ОБМЕЖЕНОЮ ВІДПОВІДАЛЬНІСТЮ "РІВНЕНСЬКА ОБЛАСНА ЕНЕРГОПОСТАЧАЛЬНА КОМПАНІЯ"</t>
  </si>
  <si>
    <t>ТОВАРИСТВО З ОБМЕЖЕНОЮ ВІДПОВІДАЛЬНІСТЮ "РТЕ ЮКРЕЙН"</t>
  </si>
  <si>
    <t>ТОВАРИСТВО З ОБМЕЖЕНОЮ ВІДПОВІДАЛЬНІСТЮ "СК ЕНЕРДЖІ ГРУП"</t>
  </si>
  <si>
    <t>ТОВАРИСТВО З ОБМЕЖЕНОЮ ВІДПОВІДАЛЬНІСТЮ "СКАЙ СОФТ"</t>
  </si>
  <si>
    <t>ТОВАРИСТВО З ОБМЕЖЕНОЮ ВІДПОВІДАЛЬНІСТЮ "СКАЙЕНЕРДЖИ ЮА"</t>
  </si>
  <si>
    <t>ТОВАРИСТВО З ОБМЕЖЕНОЮ ВІДПОВІДАЛЬНІСТЮ "ТОЛК УКРАЇНА"</t>
  </si>
  <si>
    <t>ТОВАРИСТВО З ОБМЕЖЕНОЮ ВІДПОВІДАЛЬНІСТЮ "УКРАЇНСЬКИЙ СТРУМ"</t>
  </si>
  <si>
    <t>ТОВАРИСТВО З ОБМЕЖЕНОЮ ВІДПОВІДАЛЬНІСТЮ "УКРГАЗТРЕЙДИНГ"</t>
  </si>
  <si>
    <t>ТОВАРИСТВО З ОБМЕЖЕНОЮ ВІДПОВІДАЛЬНІСТЮ "ХАЙАТ ЕСТЕЙТ"</t>
  </si>
  <si>
    <t>ТОВАРИСТВО З ОБМЕЖЕНОЮ ВІДПОВІДАЛЬНІСТЮ "ЧЕРКАСИЕНЕРГОЗБУТ"</t>
  </si>
  <si>
    <t>ТОВАРИСТВО З ОБМЕЖЕНОЮ ВІДПОВІДАЛЬНІСТЮ "ЯСНО+"</t>
  </si>
  <si>
    <t>ТОВАРИСТВО З ОБМЕЖЕНОЮ ВІДПОВІДАЛЬНІСТЮ «НАЦІОНАЛЬНИЙ ЕНЕРГОПОСТАЧАЛЬНИК»</t>
  </si>
  <si>
    <t>ТОВАРИСТВО З ОБМЕЖЕНОЮ ВІДПОВІДАЛЬНІСТЮ «ТВІЙ ЕНЕРГОПОСТАЧАЛЬНИК»</t>
  </si>
  <si>
    <t>Театрально - видовищний заклад культури "Київський академічний театр юного глядача на Липках"</t>
  </si>
  <si>
    <t>Тендерний відділ АСҐАРД</t>
  </si>
  <si>
    <t>Тендерний комітет</t>
  </si>
  <si>
    <t>Тернопільська загальноосвітня школа І-ІІІ ступенів №8 Тернопільської міської ради Тернопільської області</t>
  </si>
  <si>
    <t>Тип закупівлі</t>
  </si>
  <si>
    <t>Товариство з обмеженою відповідальністю "Запоріжжяелектропостачання"</t>
  </si>
  <si>
    <t>Товариство з обмеженою відповідальністю "Львівенергозбут"</t>
  </si>
  <si>
    <t>Товариство з обмеженою відповідальністю "Регіон Енергозбут"</t>
  </si>
  <si>
    <t>УПРАВЛІННЯ КУЛЬТУРИ, ТУРИЗМУ, МОЛОДІ ТА СПОРТУ САРНЕНСЬКОЇ МІСЬКОЇ РАДИ</t>
  </si>
  <si>
    <t>УПРАВЛІННЯ ОСВІТИ, МОЛОДІ ТА СПОРТУ СМІЛЯНСЬКОЇ МІСЬКОЇ РАДИ</t>
  </si>
  <si>
    <t>Українка Леся</t>
  </si>
  <si>
    <t>Управління освіти виконавчого комітету Обухівської міської ради Київської області</t>
  </si>
  <si>
    <t>Управління освіти, культури, молоді, спорту та туризму Коцюбинської селищної ради Київської області</t>
  </si>
  <si>
    <t>Учасник</t>
  </si>
  <si>
    <t>Учасник ЄДРПОУ</t>
  </si>
  <si>
    <t>Фахівець тендерного відділу</t>
  </si>
  <si>
    <t>Фененко Поліна</t>
  </si>
  <si>
    <t>Ференчак Олег</t>
  </si>
  <si>
    <t>ХМЕЛЬНИЦЬКИЙ ЗАКЛАД ДОШКІЛЬНОЇ ОСВІТИ №2 "СОКОЛЯТКО" ХМЕЛЬНИЦЬКОЇ МІСЬКОЇ РАДИ ХМЕЛЬНИЦЬКОЇ ОБЛАСТІ</t>
  </si>
  <si>
    <t>Харківський автомобільно-дорожній фаховий коледж</t>
  </si>
  <si>
    <t>Харківський національний педагогічний університет імені Г.С. Сковороди</t>
  </si>
  <si>
    <t>Хмельницький заклад дошкільної освіти №40 «Сонечко»  Хмельницької міської ради Хмельницької області</t>
  </si>
  <si>
    <t>Хотинська міська рада</t>
  </si>
  <si>
    <t>Центр надання соціальних послуг Кривоозерської селищної ради</t>
  </si>
  <si>
    <t>Шарпило Наталія Олександрівна</t>
  </si>
  <si>
    <t>Школа І-ІІІ ступенів №321 Деснянського району міста Києва</t>
  </si>
  <si>
    <t>Шух Роман</t>
  </si>
  <si>
    <t>Юлія Волкова</t>
  </si>
  <si>
    <t>Юрій</t>
  </si>
  <si>
    <t>Юрій Вощак</t>
  </si>
  <si>
    <t>Яременко Наталя</t>
  </si>
  <si>
    <t>департамент з питань цивільного захисту, оборонної роботи та взаємодії з правоохоронними органами Івано-Франківської обласної державної адміністрації</t>
  </si>
  <si>
    <t>електрична енергія</t>
  </si>
  <si>
    <t>завершений</t>
  </si>
  <si>
    <t>завершено</t>
  </si>
  <si>
    <t>код ДК 021:2015 09310000-5 «Електрична енергія» - Електрична енергія</t>
  </si>
  <si>
    <t>пропозиції розглянуті</t>
  </si>
  <si>
    <t>тендерний відділ</t>
  </si>
  <si>
    <t>№</t>
  </si>
</sst>
</file>

<file path=xl/styles.xml><?xml version="1.0" encoding="utf-8"?>
<styleSheet xmlns="http://schemas.openxmlformats.org/spreadsheetml/2006/main">
  <numFmts count="2">
    <numFmt numFmtId="165" formatCode="yyyy-mm-dd"/>
    <numFmt numFmtId="166" formatCode="dd.mm.yyyy"/>
  </numFmts>
  <fonts count="4">
    <font>
      <sz val="11"/>
      <color theme="1"/>
      <name val="Calibri"/>
      <family val="2"/>
      <scheme val="minor"/>
    </font>
    <font>
      <sz val="8.0"/>
      <color rgb="00000000"/>
      <name val="Arial"/>
      <family val="2"/>
      <b/>
    </font>
    <font>
      <sz val="10.0"/>
      <color rgb="00000000"/>
      <name val="Arial"/>
      <family val="2"/>
    </font>
    <font>
      <sz val="10.0"/>
      <color rgb="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08DF0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xfId="0" borderId="0"/>
    <xf numFmtId="0" fontId="1" fillId="2" xfId="0" borderId="0" applyFont="1" applyFill="1" applyAlignment="1">
      <alignment wrapText="1" vertical="top"/>
    </xf>
    <xf numFmtId="1" fontId="2" fillId="0" xfId="0" borderId="0" applyFont="1" applyNumberFormat="1"/>
    <xf numFmtId="0" fontId="3" fillId="0" xfId="0" borderId="0" applyFont="1"/>
    <xf numFmtId="0" fontId="2" fillId="0" xfId="0" borderId="0" applyFont="1"/>
    <xf numFmtId="165" fontId="0" fillId="0" xfId="0" borderId="0" applyNumberFormat="1"/>
    <xf numFmtId="166" fontId="2" fillId="0" xfId="0" borderId="0" applyFont="1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ns0:Relationships xmlns:ns0="http://schemas.openxmlformats.org/package/2006/relationships">
  <ns0:Relationship Id="rId1" Target="worksheets/sheet1.xml" Type="http://schemas.openxmlformats.org/officeDocument/2006/relationships/worksheet"/>
  <ns0:Relationship Id="rId2" Target="sharedStrings.xml" Type="http://schemas.openxmlformats.org/officeDocument/2006/relationships/sharedStrings"/>
  <ns0:Relationship Id="rId3" Target="styles.xml" Type="http://schemas.openxmlformats.org/officeDocument/2006/relationships/styles"/>
  <ns0:Relationship Id="rId4" Target="theme/theme1.xml" Type="http://schemas.openxmlformats.org/officeDocument/2006/relationships/theme"/>
</ns0: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ns0:Relationships xmlns:ns0="http://schemas.openxmlformats.org/package/2006/relationships">
  <ns0:Relationship Id="rId1" Type="http://schemas.openxmlformats.org/officeDocument/2006/relationships/hyperlink" Target="https://my.zakupivli.pro/remote/dispatcher/state_purchase_view/63670613" TargetMode="External"/>
  <ns0:Relationship Id="rId2" Type="http://schemas.openxmlformats.org/officeDocument/2006/relationships/hyperlink" Target="https://my.zakupivli.pro/remote/dispatcher/state_purchase_view/63670613" TargetMode="External"/>
  <ns0:Relationship Id="rId3" Type="http://schemas.openxmlformats.org/officeDocument/2006/relationships/hyperlink" Target="https://my.zakupivli.pro/remote/dispatcher/state_purchase_view/63662729" TargetMode="External"/>
  <ns0:Relationship Id="rId4" Type="http://schemas.openxmlformats.org/officeDocument/2006/relationships/hyperlink" Target="https://my.zakupivli.pro/remote/dispatcher/state_purchase_view/63662729" TargetMode="External"/>
  <ns0:Relationship Id="rId5" Type="http://schemas.openxmlformats.org/officeDocument/2006/relationships/hyperlink" Target="https://my.zakupivli.pro/remote/dispatcher/state_purchase_view/63642929" TargetMode="External"/>
  <ns0:Relationship Id="rId6" Type="http://schemas.openxmlformats.org/officeDocument/2006/relationships/hyperlink" Target="https://my.zakupivli.pro/remote/dispatcher/state_purchase_view/63642929" TargetMode="External"/>
  <ns0:Relationship Id="rId7" Type="http://schemas.openxmlformats.org/officeDocument/2006/relationships/hyperlink" Target="https://my.zakupivli.pro/remote/dispatcher/state_purchase_view/63642929" TargetMode="External"/>
  <ns0:Relationship Id="rId8" Type="http://schemas.openxmlformats.org/officeDocument/2006/relationships/hyperlink" Target="https://my.zakupivli.pro/remote/dispatcher/state_purchase_view/63642929" TargetMode="External"/>
  <ns0:Relationship Id="rId9" Type="http://schemas.openxmlformats.org/officeDocument/2006/relationships/hyperlink" Target="https://my.zakupivli.pro/remote/dispatcher/state_purchase_view/63642929" TargetMode="External"/>
  <ns0:Relationship Id="rId10" Type="http://schemas.openxmlformats.org/officeDocument/2006/relationships/hyperlink" Target="https://my.zakupivli.pro/remote/dispatcher/state_purchase_view/63642929" TargetMode="External"/>
  <ns0:Relationship Id="rId11" Type="http://schemas.openxmlformats.org/officeDocument/2006/relationships/hyperlink" Target="https://my.zakupivli.pro/remote/dispatcher/state_purchase_view/63632148" TargetMode="External"/>
  <ns0:Relationship Id="rId12" Type="http://schemas.openxmlformats.org/officeDocument/2006/relationships/hyperlink" Target="https://my.zakupivli.pro/remote/dispatcher/state_purchase_view/63632148" TargetMode="External"/>
  <ns0:Relationship Id="rId13" Type="http://schemas.openxmlformats.org/officeDocument/2006/relationships/hyperlink" Target="https://my.zakupivli.pro/remote/dispatcher/state_purchase_view/63632148" TargetMode="External"/>
  <ns0:Relationship Id="rId14" Type="http://schemas.openxmlformats.org/officeDocument/2006/relationships/hyperlink" Target="https://my.zakupivli.pro/remote/dispatcher/state_purchase_view/63630085" TargetMode="External"/>
  <ns0:Relationship Id="rId15" Type="http://schemas.openxmlformats.org/officeDocument/2006/relationships/hyperlink" Target="https://my.zakupivli.pro/remote/dispatcher/state_purchase_view/63628500" TargetMode="External"/>
  <ns0:Relationship Id="rId16" Type="http://schemas.openxmlformats.org/officeDocument/2006/relationships/hyperlink" Target="https://my.zakupivli.pro/remote/dispatcher/state_purchase_view/63628500" TargetMode="External"/>
  <ns0:Relationship Id="rId17" Type="http://schemas.openxmlformats.org/officeDocument/2006/relationships/hyperlink" Target="https://my.zakupivli.pro/remote/dispatcher/state_purchase_view/63628500" TargetMode="External"/>
  <ns0:Relationship Id="rId18" Type="http://schemas.openxmlformats.org/officeDocument/2006/relationships/hyperlink" Target="https://my.zakupivli.pro/remote/dispatcher/state_purchase_view/63628500" TargetMode="External"/>
  <ns0:Relationship Id="rId19" Type="http://schemas.openxmlformats.org/officeDocument/2006/relationships/hyperlink" Target="https://my.zakupivli.pro/remote/dispatcher/state_purchase_view/63628500" TargetMode="External"/>
  <ns0:Relationship Id="rId20" Type="http://schemas.openxmlformats.org/officeDocument/2006/relationships/hyperlink" Target="https://my.zakupivli.pro/remote/dispatcher/state_purchase_view/63626215" TargetMode="External"/>
  <ns0:Relationship Id="rId21" Type="http://schemas.openxmlformats.org/officeDocument/2006/relationships/hyperlink" Target="https://my.zakupivli.pro/remote/dispatcher/state_purchase_view/63626215" TargetMode="External"/>
  <ns0:Relationship Id="rId22" Type="http://schemas.openxmlformats.org/officeDocument/2006/relationships/hyperlink" Target="https://my.zakupivli.pro/remote/dispatcher/state_purchase_view/63626215" TargetMode="External"/>
  <ns0:Relationship Id="rId23" Type="http://schemas.openxmlformats.org/officeDocument/2006/relationships/hyperlink" Target="https://my.zakupivli.pro/remote/dispatcher/state_purchase_view/63623474" TargetMode="External"/>
  <ns0:Relationship Id="rId24" Type="http://schemas.openxmlformats.org/officeDocument/2006/relationships/hyperlink" Target="https://my.zakupivli.pro/remote/dispatcher/state_purchase_view/63621802" TargetMode="External"/>
  <ns0:Relationship Id="rId25" Type="http://schemas.openxmlformats.org/officeDocument/2006/relationships/hyperlink" Target="https://my.zakupivli.pro/remote/dispatcher/state_purchase_view/63621749" TargetMode="External"/>
  <ns0:Relationship Id="rId26" Type="http://schemas.openxmlformats.org/officeDocument/2006/relationships/hyperlink" Target="https://my.zakupivli.pro/remote/dispatcher/state_purchase_view/63616582" TargetMode="External"/>
  <ns0:Relationship Id="rId27" Type="http://schemas.openxmlformats.org/officeDocument/2006/relationships/hyperlink" Target="https://my.zakupivli.pro/remote/dispatcher/state_purchase_view/63603229" TargetMode="External"/>
  <ns0:Relationship Id="rId28" Type="http://schemas.openxmlformats.org/officeDocument/2006/relationships/hyperlink" Target="https://my.zakupivli.pro/remote/dispatcher/state_purchase_view/63614565" TargetMode="External"/>
  <ns0:Relationship Id="rId29" Type="http://schemas.openxmlformats.org/officeDocument/2006/relationships/hyperlink" Target="https://my.zakupivli.pro/remote/dispatcher/state_purchase_view/63611822" TargetMode="External"/>
  <ns0:Relationship Id="rId30" Type="http://schemas.openxmlformats.org/officeDocument/2006/relationships/hyperlink" Target="https://my.zakupivli.pro/remote/dispatcher/state_purchase_view/63608158" TargetMode="External"/>
  <ns0:Relationship Id="rId31" Type="http://schemas.openxmlformats.org/officeDocument/2006/relationships/hyperlink" Target="https://my.zakupivli.pro/remote/dispatcher/state_purchase_view/63609610" TargetMode="External"/>
  <ns0:Relationship Id="rId32" Type="http://schemas.openxmlformats.org/officeDocument/2006/relationships/hyperlink" Target="https://my.zakupivli.pro/remote/dispatcher/state_purchase_view/63602051" TargetMode="External"/>
  <ns0:Relationship Id="rId33" Type="http://schemas.openxmlformats.org/officeDocument/2006/relationships/hyperlink" Target="https://my.zakupivli.pro/remote/dispatcher/state_purchase_view/63602051" TargetMode="External"/>
  <ns0:Relationship Id="rId34" Type="http://schemas.openxmlformats.org/officeDocument/2006/relationships/hyperlink" Target="https://my.zakupivli.pro/remote/dispatcher/state_purchase_view/63598825" TargetMode="External"/>
  <ns0:Relationship Id="rId35" Type="http://schemas.openxmlformats.org/officeDocument/2006/relationships/hyperlink" Target="https://my.zakupivli.pro/remote/dispatcher/state_purchase_view/63594932" TargetMode="External"/>
  <ns0:Relationship Id="rId36" Type="http://schemas.openxmlformats.org/officeDocument/2006/relationships/hyperlink" Target="https://my.zakupivli.pro/remote/dispatcher/state_purchase_view/63594932" TargetMode="External"/>
  <ns0:Relationship Id="rId37" Type="http://schemas.openxmlformats.org/officeDocument/2006/relationships/hyperlink" Target="https://my.zakupivli.pro/remote/dispatcher/state_purchase_view/63594932" TargetMode="External"/>
  <ns0:Relationship Id="rId38" Type="http://schemas.openxmlformats.org/officeDocument/2006/relationships/hyperlink" Target="https://my.zakupivli.pro/remote/dispatcher/state_purchase_view/63588356" TargetMode="External"/>
  <ns0:Relationship Id="rId39" Type="http://schemas.openxmlformats.org/officeDocument/2006/relationships/hyperlink" Target="https://my.zakupivli.pro/remote/dispatcher/state_purchase_view/63588356" TargetMode="External"/>
  <ns0:Relationship Id="rId40" Type="http://schemas.openxmlformats.org/officeDocument/2006/relationships/hyperlink" Target="https://my.zakupivli.pro/remote/dispatcher/state_purchase_view/63588356" TargetMode="External"/>
  <ns0:Relationship Id="rId41" Type="http://schemas.openxmlformats.org/officeDocument/2006/relationships/hyperlink" Target="https://my.zakupivli.pro/remote/dispatcher/state_purchase_view/63586137" TargetMode="External"/>
  <ns0:Relationship Id="rId42" Type="http://schemas.openxmlformats.org/officeDocument/2006/relationships/hyperlink" Target="https://my.zakupivli.pro/remote/dispatcher/state_purchase_view/63582377" TargetMode="External"/>
  <ns0:Relationship Id="rId43" Type="http://schemas.openxmlformats.org/officeDocument/2006/relationships/hyperlink" Target="https://my.zakupivli.pro/remote/dispatcher/state_purchase_view/63582377" TargetMode="External"/>
  <ns0:Relationship Id="rId44" Type="http://schemas.openxmlformats.org/officeDocument/2006/relationships/hyperlink" Target="https://my.zakupivli.pro/remote/dispatcher/state_purchase_view/63582377" TargetMode="External"/>
  <ns0:Relationship Id="rId45" Type="http://schemas.openxmlformats.org/officeDocument/2006/relationships/hyperlink" Target="https://my.zakupivli.pro/remote/dispatcher/state_purchase_view/63582377" TargetMode="External"/>
  <ns0:Relationship Id="rId46" Type="http://schemas.openxmlformats.org/officeDocument/2006/relationships/hyperlink" Target="https://my.zakupivli.pro/remote/dispatcher/state_purchase_view/63582377" TargetMode="External"/>
  <ns0:Relationship Id="rId47" Type="http://schemas.openxmlformats.org/officeDocument/2006/relationships/hyperlink" Target="https://my.zakupivli.pro/remote/dispatcher/state_purchase_view/63581906" TargetMode="External"/>
  <ns0:Relationship Id="rId48" Type="http://schemas.openxmlformats.org/officeDocument/2006/relationships/hyperlink" Target="https://my.zakupivli.pro/remote/dispatcher/state_purchase_view/63581906" TargetMode="External"/>
  <ns0:Relationship Id="rId49" Type="http://schemas.openxmlformats.org/officeDocument/2006/relationships/hyperlink" Target="https://my.zakupivli.pro/remote/dispatcher/state_purchase_view/63581906" TargetMode="External"/>
  <ns0:Relationship Id="rId50" Type="http://schemas.openxmlformats.org/officeDocument/2006/relationships/hyperlink" Target="https://my.zakupivli.pro/remote/dispatcher/state_purchase_view/63579535" TargetMode="External"/>
  <ns0:Relationship Id="rId51" Type="http://schemas.openxmlformats.org/officeDocument/2006/relationships/hyperlink" Target="https://my.zakupivli.pro/remote/dispatcher/state_purchase_view/63579439" TargetMode="External"/>
  <ns0:Relationship Id="rId52" Type="http://schemas.openxmlformats.org/officeDocument/2006/relationships/hyperlink" Target="https://my.zakupivli.pro/remote/dispatcher/state_purchase_view/63578561" TargetMode="External"/>
  <ns0:Relationship Id="rId53" Type="http://schemas.openxmlformats.org/officeDocument/2006/relationships/hyperlink" Target="https://my.zakupivli.pro/remote/dispatcher/state_purchase_view/63578561" TargetMode="External"/>
  <ns0:Relationship Id="rId54" Type="http://schemas.openxmlformats.org/officeDocument/2006/relationships/hyperlink" Target="https://my.zakupivli.pro/remote/dispatcher/state_purchase_view/63578561" TargetMode="External"/>
  <ns0:Relationship Id="rId55" Type="http://schemas.openxmlformats.org/officeDocument/2006/relationships/hyperlink" Target="https://my.zakupivli.pro/remote/dispatcher/state_purchase_view/63577489" TargetMode="External"/>
  <ns0:Relationship Id="rId56" Type="http://schemas.openxmlformats.org/officeDocument/2006/relationships/hyperlink" Target="https://my.zakupivli.pro/remote/dispatcher/state_purchase_view/63573359" TargetMode="External"/>
  <ns0:Relationship Id="rId57" Type="http://schemas.openxmlformats.org/officeDocument/2006/relationships/hyperlink" Target="https://my.zakupivli.pro/remote/dispatcher/state_purchase_view/63573359" TargetMode="External"/>
  <ns0:Relationship Id="rId58" Type="http://schemas.openxmlformats.org/officeDocument/2006/relationships/hyperlink" Target="https://my.zakupivli.pro/remote/dispatcher/state_purchase_view/63573268" TargetMode="External"/>
  <ns0:Relationship Id="rId59" Type="http://schemas.openxmlformats.org/officeDocument/2006/relationships/hyperlink" Target="https://my.zakupivli.pro/remote/dispatcher/state_purchase_view/63571187" TargetMode="External"/>
  <ns0:Relationship Id="rId60" Type="http://schemas.openxmlformats.org/officeDocument/2006/relationships/hyperlink" Target="https://my.zakupivli.pro/remote/dispatcher/state_purchase_view/63569862" TargetMode="External"/>
  <ns0:Relationship Id="rId61" Type="http://schemas.openxmlformats.org/officeDocument/2006/relationships/hyperlink" Target="https://my.zakupivli.pro/remote/dispatcher/state_purchase_view/63569862" TargetMode="External"/>
  <ns0:Relationship Id="rId62" Type="http://schemas.openxmlformats.org/officeDocument/2006/relationships/hyperlink" Target="https://my.zakupivli.pro/remote/dispatcher/state_purchase_view/63569063" TargetMode="External"/>
  <ns0:Relationship Id="rId63" Type="http://schemas.openxmlformats.org/officeDocument/2006/relationships/hyperlink" Target="https://my.zakupivli.pro/remote/dispatcher/state_purchase_view/63566968" TargetMode="External"/>
  <ns0:Relationship Id="rId64" Type="http://schemas.openxmlformats.org/officeDocument/2006/relationships/hyperlink" Target="https://my.zakupivli.pro/remote/dispatcher/state_purchase_view/63564507" TargetMode="External"/>
  <ns0:Relationship Id="rId65" Type="http://schemas.openxmlformats.org/officeDocument/2006/relationships/hyperlink" Target="https://my.zakupivli.pro/remote/dispatcher/state_purchase_view/63564507" TargetMode="External"/>
  <ns0:Relationship Id="rId66" Type="http://schemas.openxmlformats.org/officeDocument/2006/relationships/hyperlink" Target="https://my.zakupivli.pro/remote/dispatcher/state_purchase_view/63564284" TargetMode="External"/>
  <ns0:Relationship Id="rId67" Type="http://schemas.openxmlformats.org/officeDocument/2006/relationships/hyperlink" Target="https://my.zakupivli.pro/remote/dispatcher/state_purchase_view/63564284" TargetMode="External"/>
  <ns0:Relationship Id="rId68" Type="http://schemas.openxmlformats.org/officeDocument/2006/relationships/hyperlink" Target="https://my.zakupivli.pro/remote/dispatcher/state_purchase_view/63563555" TargetMode="External"/>
  <ns0:Relationship Id="rId69" Type="http://schemas.openxmlformats.org/officeDocument/2006/relationships/hyperlink" Target="https://my.zakupivli.pro/remote/dispatcher/state_purchase_view/63562610" TargetMode="External"/>
  <ns0:Relationship Id="rId70" Type="http://schemas.openxmlformats.org/officeDocument/2006/relationships/hyperlink" Target="https://my.zakupivli.pro/remote/dispatcher/state_purchase_view/63562589" TargetMode="External"/>
  <ns0:Relationship Id="rId71" Type="http://schemas.openxmlformats.org/officeDocument/2006/relationships/hyperlink" Target="https://my.zakupivli.pro/remote/dispatcher/state_purchase_view/63561289" TargetMode="External"/>
  <ns0:Relationship Id="rId72" Type="http://schemas.openxmlformats.org/officeDocument/2006/relationships/hyperlink" Target="https://my.zakupivli.pro/remote/dispatcher/state_purchase_view/63558873" TargetMode="External"/>
  <ns0:Relationship Id="rId73" Type="http://schemas.openxmlformats.org/officeDocument/2006/relationships/hyperlink" Target="https://my.zakupivli.pro/remote/dispatcher/state_purchase_view/63558873" TargetMode="External"/>
  <ns0:Relationship Id="rId74" Type="http://schemas.openxmlformats.org/officeDocument/2006/relationships/hyperlink" Target="https://my.zakupivli.pro/remote/dispatcher/state_purchase_view/63558873" TargetMode="External"/>
  <ns0:Relationship Id="rId75" Type="http://schemas.openxmlformats.org/officeDocument/2006/relationships/hyperlink" Target="https://my.zakupivli.pro/remote/dispatcher/state_purchase_view/63557425" TargetMode="External"/>
  <ns0:Relationship Id="rId76" Type="http://schemas.openxmlformats.org/officeDocument/2006/relationships/hyperlink" Target="https://my.zakupivli.pro/remote/dispatcher/state_purchase_view/63553935" TargetMode="External"/>
  <ns0:Relationship Id="rId77" Type="http://schemas.openxmlformats.org/officeDocument/2006/relationships/hyperlink" Target="https://my.zakupivli.pro/remote/dispatcher/state_purchase_view/63552306" TargetMode="External"/>
  <ns0:Relationship Id="rId78" Type="http://schemas.openxmlformats.org/officeDocument/2006/relationships/hyperlink" Target="https://my.zakupivli.pro/remote/dispatcher/state_purchase_view/63551715" TargetMode="External"/>
  <ns0:Relationship Id="rId79" Type="http://schemas.openxmlformats.org/officeDocument/2006/relationships/hyperlink" Target="https://my.zakupivli.pro/remote/dispatcher/state_purchase_view/63547325" TargetMode="External"/>
  <ns0:Relationship Id="rId80" Type="http://schemas.openxmlformats.org/officeDocument/2006/relationships/hyperlink" Target="https://my.zakupivli.pro/remote/dispatcher/state_purchase_view/63547325" TargetMode="External"/>
  <ns0:Relationship Id="rId81" Type="http://schemas.openxmlformats.org/officeDocument/2006/relationships/hyperlink" Target="https://my.zakupivli.pro/remote/dispatcher/state_purchase_view/63547325" TargetMode="External"/>
  <ns0:Relationship Id="rId82" Type="http://schemas.openxmlformats.org/officeDocument/2006/relationships/hyperlink" Target="https://my.zakupivli.pro/remote/dispatcher/state_purchase_view/63547325" TargetMode="External"/>
  <ns0:Relationship Id="rId83" Type="http://schemas.openxmlformats.org/officeDocument/2006/relationships/hyperlink" Target="https://my.zakupivli.pro/remote/dispatcher/state_purchase_view/63546009" TargetMode="External"/>
  <ns0:Relationship Id="rId84" Type="http://schemas.openxmlformats.org/officeDocument/2006/relationships/hyperlink" Target="https://my.zakupivli.pro/remote/dispatcher/state_purchase_view/63546009" TargetMode="External"/>
  <ns0:Relationship Id="rId85" Type="http://schemas.openxmlformats.org/officeDocument/2006/relationships/hyperlink" Target="https://my.zakupivli.pro/remote/dispatcher/state_purchase_view/63546009" TargetMode="External"/>
  <ns0:Relationship Id="rId86" Type="http://schemas.openxmlformats.org/officeDocument/2006/relationships/hyperlink" Target="https://my.zakupivli.pro/remote/dispatcher/state_purchase_view/63546009" TargetMode="External"/>
  <ns0:Relationship Id="rId87" Type="http://schemas.openxmlformats.org/officeDocument/2006/relationships/hyperlink" Target="https://my.zakupivli.pro/remote/dispatcher/state_purchase_view/63537407" TargetMode="External"/>
  <ns0:Relationship Id="rId88" Type="http://schemas.openxmlformats.org/officeDocument/2006/relationships/hyperlink" Target="https://my.zakupivli.pro/remote/dispatcher/state_purchase_view/63537407" TargetMode="External"/>
  <ns0:Relationship Id="rId89" Type="http://schemas.openxmlformats.org/officeDocument/2006/relationships/hyperlink" Target="https://my.zakupivli.pro/remote/dispatcher/state_purchase_view/63544759" TargetMode="External"/>
  <ns0:Relationship Id="rId90" Type="http://schemas.openxmlformats.org/officeDocument/2006/relationships/hyperlink" Target="https://my.zakupivli.pro/remote/dispatcher/state_purchase_view/63544759" TargetMode="External"/>
  <ns0:Relationship Id="rId91" Type="http://schemas.openxmlformats.org/officeDocument/2006/relationships/hyperlink" Target="https://my.zakupivli.pro/remote/dispatcher/state_purchase_view/63544759" TargetMode="External"/>
  <ns0:Relationship Id="rId92" Type="http://schemas.openxmlformats.org/officeDocument/2006/relationships/hyperlink" Target="https://my.zakupivli.pro/remote/dispatcher/state_purchase_view/63542786" TargetMode="External"/>
  <ns0:Relationship Id="rId93" Type="http://schemas.openxmlformats.org/officeDocument/2006/relationships/hyperlink" Target="https://my.zakupivli.pro/remote/dispatcher/state_purchase_view/63540983" TargetMode="External"/>
  <ns0:Relationship Id="rId94" Type="http://schemas.openxmlformats.org/officeDocument/2006/relationships/hyperlink" Target="https://my.zakupivli.pro/remote/dispatcher/state_purchase_view/63540983" TargetMode="External"/>
  <ns0:Relationship Id="rId95" Type="http://schemas.openxmlformats.org/officeDocument/2006/relationships/hyperlink" Target="https://my.zakupivli.pro/remote/dispatcher/state_purchase_view/63540983" TargetMode="External"/>
  <ns0:Relationship Id="rId96" Type="http://schemas.openxmlformats.org/officeDocument/2006/relationships/hyperlink" Target="https://my.zakupivli.pro/remote/dispatcher/state_purchase_view/63540983" TargetMode="External"/>
  <ns0:Relationship Id="rId97" Type="http://schemas.openxmlformats.org/officeDocument/2006/relationships/hyperlink" Target="https://my.zakupivli.pro/remote/dispatcher/state_purchase_view/63540983" TargetMode="External"/>
  <ns0:Relationship Id="rId98" Type="http://schemas.openxmlformats.org/officeDocument/2006/relationships/hyperlink" Target="https://my.zakupivli.pro/remote/dispatcher/state_purchase_view/63539482" TargetMode="External"/>
  <ns0:Relationship Id="rId99" Type="http://schemas.openxmlformats.org/officeDocument/2006/relationships/hyperlink" Target="https://my.zakupivli.pro/remote/dispatcher/state_purchase_view/63537602" TargetMode="External"/>
  <ns0:Relationship Id="rId100" Type="http://schemas.openxmlformats.org/officeDocument/2006/relationships/hyperlink" Target="https://my.zakupivli.pro/remote/dispatcher/state_purchase_view/63535664" TargetMode="External"/>
  <ns0:Relationship Id="rId101" Type="http://schemas.openxmlformats.org/officeDocument/2006/relationships/hyperlink" Target="https://my.zakupivli.pro/remote/dispatcher/state_purchase_view/63535664" TargetMode="External"/>
  <ns0:Relationship Id="rId102" Type="http://schemas.openxmlformats.org/officeDocument/2006/relationships/hyperlink" Target="https://my.zakupivli.pro/remote/dispatcher/state_purchase_view/63535572" TargetMode="External"/>
  <ns0:Relationship Id="rId103" Type="http://schemas.openxmlformats.org/officeDocument/2006/relationships/hyperlink" Target="https://my.zakupivli.pro/remote/dispatcher/state_purchase_view/63535572" TargetMode="External"/>
  <ns0:Relationship Id="rId104" Type="http://schemas.openxmlformats.org/officeDocument/2006/relationships/hyperlink" Target="https://my.zakupivli.pro/remote/dispatcher/state_purchase_view/63533382" TargetMode="External"/>
  <ns0:Relationship Id="rId105" Type="http://schemas.openxmlformats.org/officeDocument/2006/relationships/hyperlink" Target="https://my.zakupivli.pro/remote/dispatcher/state_purchase_view/63533382" TargetMode="External"/>
  <ns0:Relationship Id="rId106" Type="http://schemas.openxmlformats.org/officeDocument/2006/relationships/hyperlink" Target="https://my.zakupivli.pro/remote/dispatcher/state_purchase_view/63532970" TargetMode="External"/>
  <ns0:Relationship Id="rId107" Type="http://schemas.openxmlformats.org/officeDocument/2006/relationships/hyperlink" Target="https://my.zakupivli.pro/remote/dispatcher/state_purchase_view/63532970" TargetMode="External"/>
  <ns0:Relationship Id="rId108" Type="http://schemas.openxmlformats.org/officeDocument/2006/relationships/hyperlink" Target="https://my.zakupivli.pro/remote/dispatcher/state_purchase_view/63530404" TargetMode="External"/>
  <ns0:Relationship Id="rId109" Type="http://schemas.openxmlformats.org/officeDocument/2006/relationships/hyperlink" Target="https://my.zakupivli.pro/remote/dispatcher/state_purchase_view/63530255" TargetMode="External"/>
  <ns0:Relationship Id="rId110" Type="http://schemas.openxmlformats.org/officeDocument/2006/relationships/hyperlink" Target="https://my.zakupivli.pro/remote/dispatcher/state_purchase_view/63530255" TargetMode="External"/>
  <ns0:Relationship Id="rId111" Type="http://schemas.openxmlformats.org/officeDocument/2006/relationships/hyperlink" Target="https://my.zakupivli.pro/remote/dispatcher/state_purchase_view/63530247" TargetMode="External"/>
  <ns0:Relationship Id="rId112" Type="http://schemas.openxmlformats.org/officeDocument/2006/relationships/hyperlink" Target="https://my.zakupivli.pro/remote/dispatcher/state_purchase_view/63528343" TargetMode="External"/>
  <ns0:Relationship Id="rId113" Type="http://schemas.openxmlformats.org/officeDocument/2006/relationships/hyperlink" Target="https://my.zakupivli.pro/remote/dispatcher/state_purchase_view/63528343" TargetMode="External"/>
  <ns0:Relationship Id="rId114" Type="http://schemas.openxmlformats.org/officeDocument/2006/relationships/hyperlink" Target="https://my.zakupivli.pro/remote/dispatcher/state_purchase_view/63526452" TargetMode="External"/>
  <ns0:Relationship Id="rId115" Type="http://schemas.openxmlformats.org/officeDocument/2006/relationships/hyperlink" Target="https://my.zakupivli.pro/remote/dispatcher/state_purchase_view/63526011" TargetMode="External"/>
  <ns0:Relationship Id="rId116" Type="http://schemas.openxmlformats.org/officeDocument/2006/relationships/hyperlink" Target="https://my.zakupivli.pro/remote/dispatcher/state_purchase_view/63525988" TargetMode="External"/>
  <ns0:Relationship Id="rId117" Type="http://schemas.openxmlformats.org/officeDocument/2006/relationships/hyperlink" Target="https://my.zakupivli.pro/remote/dispatcher/state_purchase_view/63525988" TargetMode="External"/>
  <ns0:Relationship Id="rId118" Type="http://schemas.openxmlformats.org/officeDocument/2006/relationships/hyperlink" Target="https://my.zakupivli.pro/remote/dispatcher/state_purchase_view/63525865" TargetMode="External"/>
  <ns0:Relationship Id="rId119" Type="http://schemas.openxmlformats.org/officeDocument/2006/relationships/hyperlink" Target="https://my.zakupivli.pro/remote/dispatcher/state_purchase_view/63525865" TargetMode="External"/>
  <ns0:Relationship Id="rId120" Type="http://schemas.openxmlformats.org/officeDocument/2006/relationships/hyperlink" Target="https://my.zakupivli.pro/remote/dispatcher/state_purchase_view/63522540" TargetMode="External"/>
  <ns0:Relationship Id="rId121" Type="http://schemas.openxmlformats.org/officeDocument/2006/relationships/hyperlink" Target="https://my.zakupivli.pro/remote/dispatcher/state_purchase_view/63524376" TargetMode="External"/>
  <ns0:Relationship Id="rId122" Type="http://schemas.openxmlformats.org/officeDocument/2006/relationships/hyperlink" Target="https://my.zakupivli.pro/remote/dispatcher/state_purchase_view/63524376" TargetMode="External"/>
  <ns0:Relationship Id="rId123" Type="http://schemas.openxmlformats.org/officeDocument/2006/relationships/hyperlink" Target="https://my.zakupivli.pro/remote/dispatcher/state_purchase_view/63521440" TargetMode="External"/>
  <ns0:Relationship Id="rId124" Type="http://schemas.openxmlformats.org/officeDocument/2006/relationships/hyperlink" Target="https://my.zakupivli.pro/remote/dispatcher/state_purchase_view/63519913" TargetMode="External"/>
  <ns0:Relationship Id="rId125" Type="http://schemas.openxmlformats.org/officeDocument/2006/relationships/hyperlink" Target="https://my.zakupivli.pro/remote/dispatcher/state_purchase_view/63519913" TargetMode="External"/>
  <ns0:Relationship Id="rId126" Type="http://schemas.openxmlformats.org/officeDocument/2006/relationships/hyperlink" Target="https://my.zakupivli.pro/remote/dispatcher/state_purchase_view/63516008" TargetMode="External"/>
  <ns0:Relationship Id="rId127" Type="http://schemas.openxmlformats.org/officeDocument/2006/relationships/hyperlink" Target="https://my.zakupivli.pro/remote/dispatcher/state_purchase_view/63516008" TargetMode="External"/>
  <ns0:Relationship Id="rId128" Type="http://schemas.openxmlformats.org/officeDocument/2006/relationships/hyperlink" Target="https://my.zakupivli.pro/remote/dispatcher/state_purchase_view/63516008" TargetMode="External"/>
  <ns0:Relationship Id="rId129" Type="http://schemas.openxmlformats.org/officeDocument/2006/relationships/hyperlink" Target="https://my.zakupivli.pro/remote/dispatcher/state_purchase_view/63515563" TargetMode="External"/>
  <ns0:Relationship Id="rId130" Type="http://schemas.openxmlformats.org/officeDocument/2006/relationships/hyperlink" Target="https://my.zakupivli.pro/remote/dispatcher/state_purchase_view/63515168" TargetMode="External"/>
  <ns0:Relationship Id="rId131" Type="http://schemas.openxmlformats.org/officeDocument/2006/relationships/hyperlink" Target="https://my.zakupivli.pro/remote/dispatcher/state_purchase_view/63512483" TargetMode="External"/>
  <ns0:Relationship Id="rId132" Type="http://schemas.openxmlformats.org/officeDocument/2006/relationships/hyperlink" Target="https://my.zakupivli.pro/remote/dispatcher/state_purchase_view/63512483" TargetMode="External"/>
  <ns0:Relationship Id="rId133" Type="http://schemas.openxmlformats.org/officeDocument/2006/relationships/hyperlink" Target="https://my.zakupivli.pro/remote/dispatcher/state_purchase_view/63510814" TargetMode="External"/>
  <ns0:Relationship Id="rId134" Type="http://schemas.openxmlformats.org/officeDocument/2006/relationships/hyperlink" Target="https://my.zakupivli.pro/remote/dispatcher/state_purchase_view/63509025" TargetMode="External"/>
  <ns0:Relationship Id="rId135" Type="http://schemas.openxmlformats.org/officeDocument/2006/relationships/hyperlink" Target="https://my.zakupivli.pro/remote/dispatcher/state_purchase_view/63509025" TargetMode="External"/>
  <ns0:Relationship Id="rId136" Type="http://schemas.openxmlformats.org/officeDocument/2006/relationships/hyperlink" Target="https://my.zakupivli.pro/remote/dispatcher/state_purchase_view/63508032" TargetMode="External"/>
  <ns0:Relationship Id="rId137" Type="http://schemas.openxmlformats.org/officeDocument/2006/relationships/hyperlink" Target="https://my.zakupivli.pro/remote/dispatcher/state_purchase_view/63507092" TargetMode="External"/>
  <ns0:Relationship Id="rId138" Type="http://schemas.openxmlformats.org/officeDocument/2006/relationships/hyperlink" Target="https://my.zakupivli.pro/remote/dispatcher/state_purchase_view/63507092" TargetMode="External"/>
  <ns0:Relationship Id="rId139" Type="http://schemas.openxmlformats.org/officeDocument/2006/relationships/hyperlink" Target="https://my.zakupivli.pro/remote/dispatcher/state_purchase_view/63507092" TargetMode="External"/>
  <ns0:Relationship Id="rId140" Type="http://schemas.openxmlformats.org/officeDocument/2006/relationships/hyperlink" Target="https://my.zakupivli.pro/remote/dispatcher/state_purchase_view/63507092" TargetMode="External"/>
  <ns0:Relationship Id="rId141" Type="http://schemas.openxmlformats.org/officeDocument/2006/relationships/hyperlink" Target="https://my.zakupivli.pro/remote/dispatcher/state_purchase_view/63507018" TargetMode="External"/>
  <ns0:Relationship Id="rId142" Type="http://schemas.openxmlformats.org/officeDocument/2006/relationships/hyperlink" Target="https://my.zakupivli.pro/remote/dispatcher/state_purchase_view/63507018" TargetMode="External"/>
  <ns0:Relationship Id="rId143" Type="http://schemas.openxmlformats.org/officeDocument/2006/relationships/hyperlink" Target="https://my.zakupivli.pro/remote/dispatcher/state_purchase_view/63507018" TargetMode="External"/>
  <ns0:Relationship Id="rId144" Type="http://schemas.openxmlformats.org/officeDocument/2006/relationships/hyperlink" Target="https://my.zakupivli.pro/remote/dispatcher/state_purchase_view/63507018" TargetMode="External"/>
  <ns0:Relationship Id="rId145" Type="http://schemas.openxmlformats.org/officeDocument/2006/relationships/hyperlink" Target="https://my.zakupivli.pro/remote/dispatcher/state_purchase_view/63507018" TargetMode="External"/>
  <ns0:Relationship Id="rId146" Type="http://schemas.openxmlformats.org/officeDocument/2006/relationships/hyperlink" Target="https://my.zakupivli.pro/remote/dispatcher/state_purchase_view/63506427" TargetMode="External"/>
  <ns0:Relationship Id="rId147" Type="http://schemas.openxmlformats.org/officeDocument/2006/relationships/hyperlink" Target="https://my.zakupivli.pro/remote/dispatcher/state_purchase_view/63506427" TargetMode="External"/>
  <ns0:Relationship Id="rId148" Type="http://schemas.openxmlformats.org/officeDocument/2006/relationships/hyperlink" Target="https://my.zakupivli.pro/remote/dispatcher/state_purchase_view/63505227" TargetMode="External"/>
  <ns0:Relationship Id="rId149" Type="http://schemas.openxmlformats.org/officeDocument/2006/relationships/hyperlink" Target="https://my.zakupivli.pro/remote/dispatcher/state_purchase_view/63505227" TargetMode="External"/>
  <ns0:Relationship Id="rId150" Type="http://schemas.openxmlformats.org/officeDocument/2006/relationships/hyperlink" Target="https://my.zakupivli.pro/remote/dispatcher/state_purchase_view/63505227" TargetMode="External"/>
  <ns0:Relationship Id="rId151" Type="http://schemas.openxmlformats.org/officeDocument/2006/relationships/hyperlink" Target="https://my.zakupivli.pro/remote/dispatcher/state_purchase_view/63505227" TargetMode="External"/>
  <ns0:Relationship Id="rId152" Type="http://schemas.openxmlformats.org/officeDocument/2006/relationships/hyperlink" Target="https://my.zakupivli.pro/remote/dispatcher/state_purchase_view/63504757" TargetMode="External"/>
  <ns0:Relationship Id="rId153" Type="http://schemas.openxmlformats.org/officeDocument/2006/relationships/hyperlink" Target="https://my.zakupivli.pro/remote/dispatcher/state_purchase_view/63504757" TargetMode="External"/>
  <ns0:Relationship Id="rId154" Type="http://schemas.openxmlformats.org/officeDocument/2006/relationships/hyperlink" Target="https://my.zakupivli.pro/remote/dispatcher/state_purchase_view/63504757" TargetMode="External"/>
  <ns0:Relationship Id="rId155" Type="http://schemas.openxmlformats.org/officeDocument/2006/relationships/hyperlink" Target="https://my.zakupivli.pro/remote/dispatcher/state_purchase_view/63504757" TargetMode="External"/>
  <ns0:Relationship Id="rId156" Type="http://schemas.openxmlformats.org/officeDocument/2006/relationships/hyperlink" Target="https://my.zakupivli.pro/remote/dispatcher/state_purchase_view/63504757" TargetMode="External"/>
  <ns0:Relationship Id="rId157" Type="http://schemas.openxmlformats.org/officeDocument/2006/relationships/hyperlink" Target="https://my.zakupivli.pro/remote/dispatcher/state_purchase_view/63504757" TargetMode="External"/>
  <ns0:Relationship Id="rId158" Type="http://schemas.openxmlformats.org/officeDocument/2006/relationships/hyperlink" Target="https://my.zakupivli.pro/remote/dispatcher/state_purchase_view/63504757" TargetMode="External"/>
  <ns0:Relationship Id="rId159" Type="http://schemas.openxmlformats.org/officeDocument/2006/relationships/hyperlink" Target="https://my.zakupivli.pro/remote/dispatcher/state_purchase_view/63503181" TargetMode="External"/>
  <ns0:Relationship Id="rId160" Type="http://schemas.openxmlformats.org/officeDocument/2006/relationships/hyperlink" Target="https://my.zakupivli.pro/remote/dispatcher/state_purchase_view/63503181" TargetMode="External"/>
  <ns0:Relationship Id="rId161" Type="http://schemas.openxmlformats.org/officeDocument/2006/relationships/hyperlink" Target="https://my.zakupivli.pro/remote/dispatcher/state_purchase_view/63497896" TargetMode="External"/>
  <ns0:Relationship Id="rId162" Type="http://schemas.openxmlformats.org/officeDocument/2006/relationships/hyperlink" Target="https://my.zakupivli.pro/remote/dispatcher/state_purchase_view/63497896" TargetMode="External"/>
  <ns0:Relationship Id="rId163" Type="http://schemas.openxmlformats.org/officeDocument/2006/relationships/hyperlink" Target="https://my.zakupivli.pro/remote/dispatcher/state_purchase_view/63497896" TargetMode="External"/>
  <ns0:Relationship Id="rId164" Type="http://schemas.openxmlformats.org/officeDocument/2006/relationships/hyperlink" Target="https://my.zakupivli.pro/remote/dispatcher/state_purchase_view/63497896" TargetMode="External"/>
  <ns0:Relationship Id="rId165" Type="http://schemas.openxmlformats.org/officeDocument/2006/relationships/hyperlink" Target="https://my.zakupivli.pro/remote/dispatcher/state_purchase_view/63497896" TargetMode="External"/>
  <ns0:Relationship Id="rId166" Type="http://schemas.openxmlformats.org/officeDocument/2006/relationships/hyperlink" Target="https://my.zakupivli.pro/remote/dispatcher/state_purchase_view/63497896" TargetMode="External"/>
  <ns0:Relationship Id="rId167" Type="http://schemas.openxmlformats.org/officeDocument/2006/relationships/hyperlink" Target="https://my.zakupivli.pro/remote/dispatcher/state_purchase_view/63497896" TargetMode="External"/>
  <ns0:Relationship Id="rId168" Type="http://schemas.openxmlformats.org/officeDocument/2006/relationships/hyperlink" Target="https://my.zakupivli.pro/remote/dispatcher/state_purchase_view/63492209" TargetMode="External"/>
  <ns0:Relationship Id="rId169" Type="http://schemas.openxmlformats.org/officeDocument/2006/relationships/hyperlink" Target="https://my.zakupivli.pro/remote/dispatcher/state_purchase_view/63492209" TargetMode="External"/>
  <ns0:Relationship Id="rId170" Type="http://schemas.openxmlformats.org/officeDocument/2006/relationships/hyperlink" Target="https://my.zakupivli.pro/remote/dispatcher/state_purchase_view/63491369" TargetMode="External"/>
  <ns0:Relationship Id="rId171" Type="http://schemas.openxmlformats.org/officeDocument/2006/relationships/hyperlink" Target="https://my.zakupivli.pro/remote/dispatcher/state_purchase_view/63483009" TargetMode="External"/>
  <ns0:Relationship Id="rId172" Type="http://schemas.openxmlformats.org/officeDocument/2006/relationships/hyperlink" Target="https://my.zakupivli.pro/remote/dispatcher/state_purchase_view/63483009" TargetMode="External"/>
  <ns0:Relationship Id="rId173" Type="http://schemas.openxmlformats.org/officeDocument/2006/relationships/hyperlink" Target="https://my.zakupivli.pro/remote/dispatcher/state_purchase_view/63483009" TargetMode="External"/>
  <ns0:Relationship Id="rId174" Type="http://schemas.openxmlformats.org/officeDocument/2006/relationships/hyperlink" Target="https://my.zakupivli.pro/remote/dispatcher/state_purchase_view/63483009" TargetMode="External"/>
  <ns0:Relationship Id="rId175" Type="http://schemas.openxmlformats.org/officeDocument/2006/relationships/hyperlink" Target="https://my.zakupivli.pro/remote/dispatcher/state_purchase_view/63483009" TargetMode="External"/>
  <ns0:Relationship Id="rId176" Type="http://schemas.openxmlformats.org/officeDocument/2006/relationships/hyperlink" Target="https://my.zakupivli.pro/remote/dispatcher/state_purchase_view/63483009" TargetMode="External"/>
  <ns0:Relationship Id="rId177" Type="http://schemas.openxmlformats.org/officeDocument/2006/relationships/hyperlink" Target="https://my.zakupivli.pro/remote/dispatcher/state_purchase_view/63485316" TargetMode="External"/>
  <ns0:Relationship Id="rId178" Type="http://schemas.openxmlformats.org/officeDocument/2006/relationships/hyperlink" Target="https://my.zakupivli.pro/remote/dispatcher/state_purchase_view/63485224" TargetMode="External"/>
  <ns0:Relationship Id="rId179" Type="http://schemas.openxmlformats.org/officeDocument/2006/relationships/hyperlink" Target="https://my.zakupivli.pro/remote/dispatcher/state_purchase_view/63485224" TargetMode="External"/>
  <ns0:Relationship Id="rId180" Type="http://schemas.openxmlformats.org/officeDocument/2006/relationships/hyperlink" Target="https://my.zakupivli.pro/remote/dispatcher/state_purchase_view/63483314" TargetMode="External"/>
  <ns0:Relationship Id="rId181" Type="http://schemas.openxmlformats.org/officeDocument/2006/relationships/hyperlink" Target="https://my.zakupivli.pro/remote/dispatcher/state_purchase_view/63483314" TargetMode="External"/>
  <ns0:Relationship Id="rId182" Type="http://schemas.openxmlformats.org/officeDocument/2006/relationships/hyperlink" Target="https://my.zakupivli.pro/remote/dispatcher/state_purchase_view/63481789" TargetMode="External"/>
  <ns0:Relationship Id="rId183" Type="http://schemas.openxmlformats.org/officeDocument/2006/relationships/hyperlink" Target="https://my.zakupivli.pro/remote/dispatcher/state_purchase_view/63481789" TargetMode="External"/>
  <ns0:Relationship Id="rId184" Type="http://schemas.openxmlformats.org/officeDocument/2006/relationships/hyperlink" Target="https://my.zakupivli.pro/remote/dispatcher/state_purchase_view/63481789" TargetMode="External"/>
  <ns0:Relationship Id="rId185" Type="http://schemas.openxmlformats.org/officeDocument/2006/relationships/hyperlink" Target="https://my.zakupivli.pro/remote/dispatcher/state_purchase_view/63481789" TargetMode="External"/>
  <ns0:Relationship Id="rId186" Type="http://schemas.openxmlformats.org/officeDocument/2006/relationships/hyperlink" Target="https://my.zakupivli.pro/remote/dispatcher/state_purchase_view/63481789" TargetMode="External"/>
  <ns0:Relationship Id="rId187" Type="http://schemas.openxmlformats.org/officeDocument/2006/relationships/hyperlink" Target="https://my.zakupivli.pro/remote/dispatcher/state_purchase_view/63481789" TargetMode="External"/>
  <ns0:Relationship Id="rId188" Type="http://schemas.openxmlformats.org/officeDocument/2006/relationships/hyperlink" Target="https://my.zakupivli.pro/remote/dispatcher/state_purchase_view/63481789" TargetMode="External"/>
  <ns0:Relationship Id="rId189" Type="http://schemas.openxmlformats.org/officeDocument/2006/relationships/hyperlink" Target="https://my.zakupivli.pro/remote/dispatcher/state_purchase_view/63482082" TargetMode="External"/>
  <ns0:Relationship Id="rId190" Type="http://schemas.openxmlformats.org/officeDocument/2006/relationships/hyperlink" Target="https://my.zakupivli.pro/remote/dispatcher/state_purchase_view/63482082" TargetMode="External"/>
  <ns0:Relationship Id="rId191" Type="http://schemas.openxmlformats.org/officeDocument/2006/relationships/hyperlink" Target="https://my.zakupivli.pro/remote/dispatcher/state_purchase_view/63482082" TargetMode="External"/>
  <ns0:Relationship Id="rId192" Type="http://schemas.openxmlformats.org/officeDocument/2006/relationships/hyperlink" Target="https://my.zakupivli.pro/remote/dispatcher/state_purchase_view/63482082" TargetMode="External"/>
  <ns0:Relationship Id="rId193" Type="http://schemas.openxmlformats.org/officeDocument/2006/relationships/hyperlink" Target="https://my.zakupivli.pro/remote/dispatcher/state_purchase_view/63482082" TargetMode="External"/>
  <ns0:Relationship Id="rId194" Type="http://schemas.openxmlformats.org/officeDocument/2006/relationships/hyperlink" Target="https://my.zakupivli.pro/remote/dispatcher/state_purchase_view/63482082" TargetMode="External"/>
  <ns0:Relationship Id="rId195" Type="http://schemas.openxmlformats.org/officeDocument/2006/relationships/hyperlink" Target="https://my.zakupivli.pro/remote/dispatcher/state_purchase_view/63482082" TargetMode="External"/>
  <ns0:Relationship Id="rId196" Type="http://schemas.openxmlformats.org/officeDocument/2006/relationships/hyperlink" Target="https://my.zakupivli.pro/remote/dispatcher/state_purchase_view/63482082" TargetMode="External"/>
  <ns0:Relationship Id="rId197" Type="http://schemas.openxmlformats.org/officeDocument/2006/relationships/hyperlink" Target="https://my.zakupivli.pro/remote/dispatcher/state_purchase_view/63481902" TargetMode="External"/>
  <ns0:Relationship Id="rId198" Type="http://schemas.openxmlformats.org/officeDocument/2006/relationships/hyperlink" Target="https://my.zakupivli.pro/remote/dispatcher/state_purchase_view/63481902" TargetMode="External"/>
  <ns0:Relationship Id="rId199" Type="http://schemas.openxmlformats.org/officeDocument/2006/relationships/hyperlink" Target="https://my.zakupivli.pro/remote/dispatcher/state_purchase_view/63481902" TargetMode="External"/>
  <ns0:Relationship Id="rId200" Type="http://schemas.openxmlformats.org/officeDocument/2006/relationships/hyperlink" Target="https://my.zakupivli.pro/remote/dispatcher/state_purchase_view/63481902" TargetMode="External"/>
  <ns0:Relationship Id="rId201" Type="http://schemas.openxmlformats.org/officeDocument/2006/relationships/hyperlink" Target="https://my.zakupivli.pro/remote/dispatcher/state_purchase_view/63481902" TargetMode="External"/>
  <ns0:Relationship Id="rId202" Type="http://schemas.openxmlformats.org/officeDocument/2006/relationships/hyperlink" Target="https://my.zakupivli.pro/remote/dispatcher/state_purchase_view/63481902" TargetMode="External"/>
  <ns0:Relationship Id="rId203" Type="http://schemas.openxmlformats.org/officeDocument/2006/relationships/hyperlink" Target="https://my.zakupivli.pro/remote/dispatcher/state_purchase_view/63481902" TargetMode="External"/>
  <ns0:Relationship Id="rId204" Type="http://schemas.openxmlformats.org/officeDocument/2006/relationships/hyperlink" Target="https://my.zakupivli.pro/remote/dispatcher/state_purchase_view/63481902" TargetMode="External"/>
  <ns0:Relationship Id="rId205" Type="http://schemas.openxmlformats.org/officeDocument/2006/relationships/hyperlink" Target="https://my.zakupivli.pro/remote/dispatcher/state_purchase_view/63480652" TargetMode="External"/>
  <ns0:Relationship Id="rId206" Type="http://schemas.openxmlformats.org/officeDocument/2006/relationships/hyperlink" Target="https://my.zakupivli.pro/remote/dispatcher/state_purchase_view/63480040" TargetMode="External"/>
  <ns0:Relationship Id="rId207" Type="http://schemas.openxmlformats.org/officeDocument/2006/relationships/hyperlink" Target="https://my.zakupivli.pro/remote/dispatcher/state_purchase_view/63476212" TargetMode="External"/>
  <ns0:Relationship Id="rId208" Type="http://schemas.openxmlformats.org/officeDocument/2006/relationships/hyperlink" Target="https://my.zakupivli.pro/remote/dispatcher/state_purchase_view/63463806" TargetMode="External"/>
  <ns0:Relationship Id="rId209" Type="http://schemas.openxmlformats.org/officeDocument/2006/relationships/hyperlink" Target="https://my.zakupivli.pro/remote/dispatcher/state_purchase_view/63463806" TargetMode="External"/>
  <ns0:Relationship Id="rId210" Type="http://schemas.openxmlformats.org/officeDocument/2006/relationships/hyperlink" Target="https://my.zakupivli.pro/remote/dispatcher/state_purchase_view/63462617" TargetMode="External"/>
  <ns0:Relationship Id="rId211" Type="http://schemas.openxmlformats.org/officeDocument/2006/relationships/hyperlink" Target="https://my.zakupivli.pro/remote/dispatcher/state_purchase_view/63462617" TargetMode="External"/>
  <ns0:Relationship Id="rId212" Type="http://schemas.openxmlformats.org/officeDocument/2006/relationships/hyperlink" Target="https://my.zakupivli.pro/remote/dispatcher/state_purchase_view/63460725" TargetMode="External"/>
  <ns0:Relationship Id="rId213" Type="http://schemas.openxmlformats.org/officeDocument/2006/relationships/hyperlink" Target="https://my.zakupivli.pro/remote/dispatcher/state_purchase_view/63460725" TargetMode="External"/>
  <ns0:Relationship Id="rId214" Type="http://schemas.openxmlformats.org/officeDocument/2006/relationships/hyperlink" Target="https://my.zakupivli.pro/remote/dispatcher/state_purchase_view/63460725" TargetMode="External"/>
  <ns0:Relationship Id="rId215" Type="http://schemas.openxmlformats.org/officeDocument/2006/relationships/hyperlink" Target="https://my.zakupivli.pro/remote/dispatcher/state_purchase_view/63459956" TargetMode="External"/>
  <ns0:Relationship Id="rId216" Type="http://schemas.openxmlformats.org/officeDocument/2006/relationships/hyperlink" Target="https://my.zakupivli.pro/remote/dispatcher/state_purchase_view/63453229" TargetMode="External"/>
  <ns0:Relationship Id="rId217" Type="http://schemas.openxmlformats.org/officeDocument/2006/relationships/hyperlink" Target="https://my.zakupivli.pro/remote/dispatcher/state_purchase_view/63453229" TargetMode="External"/>
  <ns0:Relationship Id="rId218" Type="http://schemas.openxmlformats.org/officeDocument/2006/relationships/hyperlink" Target="https://my.zakupivli.pro/remote/dispatcher/state_purchase_view/63453229" TargetMode="External"/>
  <ns0:Relationship Id="rId219" Type="http://schemas.openxmlformats.org/officeDocument/2006/relationships/hyperlink" Target="https://my.zakupivli.pro/remote/dispatcher/state_purchase_view/63453229" TargetMode="External"/>
  <ns0:Relationship Id="rId220" Type="http://schemas.openxmlformats.org/officeDocument/2006/relationships/hyperlink" Target="https://my.zakupivli.pro/remote/dispatcher/state_purchase_view/63448687" TargetMode="External"/>
  <ns0:Relationship Id="rId221" Type="http://schemas.openxmlformats.org/officeDocument/2006/relationships/hyperlink" Target="https://my.zakupivli.pro/remote/dispatcher/state_purchase_view/63447559" TargetMode="External"/>
  <ns0:Relationship Id="rId222" Type="http://schemas.openxmlformats.org/officeDocument/2006/relationships/hyperlink" Target="https://my.zakupivli.pro/remote/dispatcher/state_purchase_view/63447559" TargetMode="External"/>
  <ns0:Relationship Id="rId223" Type="http://schemas.openxmlformats.org/officeDocument/2006/relationships/hyperlink" Target="https://my.zakupivli.pro/remote/dispatcher/state_purchase_view/63447559" TargetMode="External"/>
  <ns0:Relationship Id="rId224" Type="http://schemas.openxmlformats.org/officeDocument/2006/relationships/hyperlink" Target="https://my.zakupivli.pro/remote/dispatcher/state_purchase_view/63447559" TargetMode="External"/>
  <ns0:Relationship Id="rId225" Type="http://schemas.openxmlformats.org/officeDocument/2006/relationships/hyperlink" Target="https://my.zakupivli.pro/remote/dispatcher/state_purchase_view/63447559" TargetMode="External"/>
  <ns0:Relationship Id="rId226" Type="http://schemas.openxmlformats.org/officeDocument/2006/relationships/hyperlink" Target="https://my.zakupivli.pro/remote/dispatcher/state_purchase_view/63447559" TargetMode="External"/>
  <ns0:Relationship Id="rId227" Type="http://schemas.openxmlformats.org/officeDocument/2006/relationships/hyperlink" Target="https://my.zakupivli.pro/remote/dispatcher/state_purchase_view/63447559" TargetMode="External"/>
  <ns0:Relationship Id="rId228" Type="http://schemas.openxmlformats.org/officeDocument/2006/relationships/hyperlink" Target="https://my.zakupivli.pro/remote/dispatcher/state_purchase_view/63447559" TargetMode="External"/>
  <ns0:Relationship Id="rId229" Type="http://schemas.openxmlformats.org/officeDocument/2006/relationships/hyperlink" Target="https://my.zakupivli.pro/remote/dispatcher/state_purchase_view/63447559" TargetMode="External"/>
  <ns0:Relationship Id="rId230" Type="http://schemas.openxmlformats.org/officeDocument/2006/relationships/hyperlink" Target="https://my.zakupivli.pro/remote/dispatcher/state_purchase_view/63447559" TargetMode="External"/>
  <ns0:Relationship Id="rId231" Type="http://schemas.openxmlformats.org/officeDocument/2006/relationships/hyperlink" Target="https://my.zakupivli.pro/remote/dispatcher/state_purchase_view/63447559" TargetMode="External"/>
  <ns0:Relationship Id="rId232" Type="http://schemas.openxmlformats.org/officeDocument/2006/relationships/hyperlink" Target="https://my.zakupivli.pro/remote/dispatcher/state_purchase_view/63447559" TargetMode="External"/>
  <ns0:Relationship Id="rId233" Type="http://schemas.openxmlformats.org/officeDocument/2006/relationships/hyperlink" Target="https://my.zakupivli.pro/remote/dispatcher/state_purchase_view/63446062" TargetMode="External"/>
  <ns0:Relationship Id="rId234" Type="http://schemas.openxmlformats.org/officeDocument/2006/relationships/hyperlink" Target="https://my.zakupivli.pro/remote/dispatcher/state_purchase_view/63446062" TargetMode="External"/>
  <ns0:Relationship Id="rId235" Type="http://schemas.openxmlformats.org/officeDocument/2006/relationships/hyperlink" Target="https://my.zakupivli.pro/remote/dispatcher/state_purchase_view/63446062" TargetMode="External"/>
  <ns0:Relationship Id="rId236" Type="http://schemas.openxmlformats.org/officeDocument/2006/relationships/hyperlink" Target="https://my.zakupivli.pro/remote/dispatcher/state_purchase_view/63446062" TargetMode="External"/>
  <ns0:Relationship Id="rId237" Type="http://schemas.openxmlformats.org/officeDocument/2006/relationships/hyperlink" Target="https://my.zakupivli.pro/remote/dispatcher/state_purchase_view/63446062" TargetMode="External"/>
  <ns0:Relationship Id="rId238" Type="http://schemas.openxmlformats.org/officeDocument/2006/relationships/hyperlink" Target="https://my.zakupivli.pro/remote/dispatcher/state_purchase_view/63446062" TargetMode="External"/>
  <ns0:Relationship Id="rId239" Type="http://schemas.openxmlformats.org/officeDocument/2006/relationships/hyperlink" Target="https://my.zakupivli.pro/remote/dispatcher/state_purchase_view/63446062" TargetMode="External"/>
  <ns0:Relationship Id="rId240" Type="http://schemas.openxmlformats.org/officeDocument/2006/relationships/hyperlink" Target="https://my.zakupivli.pro/remote/dispatcher/state_purchase_view/63446062" TargetMode="External"/>
  <ns0:Relationship Id="rId241" Type="http://schemas.openxmlformats.org/officeDocument/2006/relationships/hyperlink" Target="https://my.zakupivli.pro/remote/dispatcher/state_purchase_view/63446062" TargetMode="External"/>
  <ns0:Relationship Id="rId242" Type="http://schemas.openxmlformats.org/officeDocument/2006/relationships/hyperlink" Target="https://my.zakupivli.pro/remote/dispatcher/state_purchase_view/63441620" TargetMode="External"/>
  <ns0:Relationship Id="rId243" Type="http://schemas.openxmlformats.org/officeDocument/2006/relationships/hyperlink" Target="https://my.zakupivli.pro/remote/dispatcher/state_purchase_view/63441620" TargetMode="External"/>
  <ns0:Relationship Id="rId244" Type="http://schemas.openxmlformats.org/officeDocument/2006/relationships/hyperlink" Target="https://my.zakupivli.pro/remote/dispatcher/state_purchase_view/63441620" TargetMode="External"/>
  <ns0:Relationship Id="rId245" Type="http://schemas.openxmlformats.org/officeDocument/2006/relationships/hyperlink" Target="https://my.zakupivli.pro/remote/dispatcher/state_purchase_view/63441620" TargetMode="External"/>
  <ns0:Relationship Id="rId246" Type="http://schemas.openxmlformats.org/officeDocument/2006/relationships/hyperlink" Target="https://my.zakupivli.pro/remote/dispatcher/state_purchase_view/63441620" TargetMode="External"/>
  <ns0:Relationship Id="rId247" Type="http://schemas.openxmlformats.org/officeDocument/2006/relationships/hyperlink" Target="https://my.zakupivli.pro/remote/dispatcher/state_purchase_view/63441620" TargetMode="External"/>
  <ns0:Relationship Id="rId248" Type="http://schemas.openxmlformats.org/officeDocument/2006/relationships/hyperlink" Target="https://my.zakupivli.pro/remote/dispatcher/state_purchase_view/63441142" TargetMode="External"/>
  <ns0:Relationship Id="rId249" Type="http://schemas.openxmlformats.org/officeDocument/2006/relationships/hyperlink" Target="https://my.zakupivli.pro/remote/dispatcher/state_purchase_view/63441142" TargetMode="External"/>
  <ns0:Relationship Id="rId250" Type="http://schemas.openxmlformats.org/officeDocument/2006/relationships/hyperlink" Target="https://my.zakupivli.pro/remote/dispatcher/state_purchase_view/63441142" TargetMode="External"/>
  <ns0:Relationship Id="rId251" Type="http://schemas.openxmlformats.org/officeDocument/2006/relationships/hyperlink" Target="https://my.zakupivli.pro/remote/dispatcher/state_purchase_view/63441142" TargetMode="External"/>
  <ns0:Relationship Id="rId252" Type="http://schemas.openxmlformats.org/officeDocument/2006/relationships/hyperlink" Target="https://my.zakupivli.pro/remote/dispatcher/state_purchase_view/63440978" TargetMode="External"/>
  <ns0:Relationship Id="rId253" Type="http://schemas.openxmlformats.org/officeDocument/2006/relationships/hyperlink" Target="https://my.zakupivli.pro/remote/dispatcher/state_purchase_view/63440978" TargetMode="External"/>
  <ns0:Relationship Id="rId254" Type="http://schemas.openxmlformats.org/officeDocument/2006/relationships/hyperlink" Target="https://my.zakupivli.pro/remote/dispatcher/state_purchase_view/63436526" TargetMode="External"/>
  <ns0:Relationship Id="rId255" Type="http://schemas.openxmlformats.org/officeDocument/2006/relationships/hyperlink" Target="https://my.zakupivli.pro/remote/dispatcher/state_purchase_view/63436526" TargetMode="External"/>
  <ns0:Relationship Id="rId256" Type="http://schemas.openxmlformats.org/officeDocument/2006/relationships/hyperlink" Target="https://my.zakupivli.pro/remote/dispatcher/state_purchase_view/63436526" TargetMode="External"/>
  <ns0:Relationship Id="rId257" Type="http://schemas.openxmlformats.org/officeDocument/2006/relationships/hyperlink" Target="https://my.zakupivli.pro/remote/dispatcher/state_purchase_view/63436526" TargetMode="External"/>
  <ns0:Relationship Id="rId258" Type="http://schemas.openxmlformats.org/officeDocument/2006/relationships/hyperlink" Target="https://my.zakupivli.pro/remote/dispatcher/state_purchase_view/63431000" TargetMode="External"/>
  <ns0:Relationship Id="rId259" Type="http://schemas.openxmlformats.org/officeDocument/2006/relationships/hyperlink" Target="https://my.zakupivli.pro/remote/dispatcher/state_purchase_view/63431000" TargetMode="External"/>
  <ns0:Relationship Id="rId260" Type="http://schemas.openxmlformats.org/officeDocument/2006/relationships/hyperlink" Target="https://my.zakupivli.pro/remote/dispatcher/state_purchase_view/63430061" TargetMode="External"/>
  <ns0:Relationship Id="rId261" Type="http://schemas.openxmlformats.org/officeDocument/2006/relationships/hyperlink" Target="https://my.zakupivli.pro/remote/dispatcher/state_purchase_view/63430061" TargetMode="External"/>
  <ns0:Relationship Id="rId262" Type="http://schemas.openxmlformats.org/officeDocument/2006/relationships/hyperlink" Target="https://my.zakupivli.pro/remote/dispatcher/state_purchase_view/63430061" TargetMode="External"/>
  <ns0:Relationship Id="rId263" Type="http://schemas.openxmlformats.org/officeDocument/2006/relationships/hyperlink" Target="https://my.zakupivli.pro/remote/dispatcher/state_purchase_view/63430061" TargetMode="External"/>
  <ns0:Relationship Id="rId264" Type="http://schemas.openxmlformats.org/officeDocument/2006/relationships/hyperlink" Target="https://my.zakupivli.pro/remote/dispatcher/state_purchase_view/63430061" TargetMode="External"/>
  <ns0:Relationship Id="rId265" Type="http://schemas.openxmlformats.org/officeDocument/2006/relationships/hyperlink" Target="https://my.zakupivli.pro/remote/dispatcher/state_purchase_view/63430061" TargetMode="External"/>
  <ns0:Relationship Id="rId266" Type="http://schemas.openxmlformats.org/officeDocument/2006/relationships/hyperlink" Target="https://my.zakupivli.pro/remote/dispatcher/state_purchase_view/63428577" TargetMode="External"/>
  <ns0:Relationship Id="rId267" Type="http://schemas.openxmlformats.org/officeDocument/2006/relationships/hyperlink" Target="https://my.zakupivli.pro/remote/dispatcher/state_purchase_view/63428577" TargetMode="External"/>
  <ns0:Relationship Id="rId268" Type="http://schemas.openxmlformats.org/officeDocument/2006/relationships/hyperlink" Target="https://my.zakupivli.pro/remote/dispatcher/state_purchase_view/63425206" TargetMode="External"/>
  <ns0:Relationship Id="rId269" Type="http://schemas.openxmlformats.org/officeDocument/2006/relationships/hyperlink" Target="https://my.zakupivli.pro/remote/dispatcher/state_purchase_view/63425206" TargetMode="External"/>
  <ns0:Relationship Id="rId270" Type="http://schemas.openxmlformats.org/officeDocument/2006/relationships/hyperlink" Target="https://my.zakupivli.pro/remote/dispatcher/state_purchase_view/63425206" TargetMode="External"/>
  <ns0:Relationship Id="rId271" Type="http://schemas.openxmlformats.org/officeDocument/2006/relationships/hyperlink" Target="https://my.zakupivli.pro/remote/dispatcher/state_purchase_view/63425206" TargetMode="External"/>
  <ns0:Relationship Id="rId272" Type="http://schemas.openxmlformats.org/officeDocument/2006/relationships/hyperlink" Target="https://my.zakupivli.pro/remote/dispatcher/state_purchase_view/63419867" TargetMode="External"/>
  <ns0:Relationship Id="rId273" Type="http://schemas.openxmlformats.org/officeDocument/2006/relationships/hyperlink" Target="https://my.zakupivli.pro/remote/dispatcher/state_purchase_view/63419867" TargetMode="External"/>
  <ns0:Relationship Id="rId274" Type="http://schemas.openxmlformats.org/officeDocument/2006/relationships/hyperlink" Target="https://my.zakupivli.pro/remote/dispatcher/state_purchase_view/63419867" TargetMode="External"/>
  <ns0:Relationship Id="rId275" Type="http://schemas.openxmlformats.org/officeDocument/2006/relationships/hyperlink" Target="https://my.zakupivli.pro/remote/dispatcher/state_purchase_view/63419867" TargetMode="External"/>
  <ns0:Relationship Id="rId276" Type="http://schemas.openxmlformats.org/officeDocument/2006/relationships/hyperlink" Target="https://my.zakupivli.pro/remote/dispatcher/state_purchase_view/63419867" TargetMode="External"/>
  <ns0:Relationship Id="rId277" Type="http://schemas.openxmlformats.org/officeDocument/2006/relationships/hyperlink" Target="https://my.zakupivli.pro/remote/dispatcher/state_purchase_view/63421330" TargetMode="External"/>
  <ns0:Relationship Id="rId278" Type="http://schemas.openxmlformats.org/officeDocument/2006/relationships/hyperlink" Target="https://my.zakupivli.pro/remote/dispatcher/state_purchase_view/63420065" TargetMode="External"/>
  <ns0:Relationship Id="rId279" Type="http://schemas.openxmlformats.org/officeDocument/2006/relationships/hyperlink" Target="https://my.zakupivli.pro/remote/dispatcher/state_purchase_view/63420065" TargetMode="External"/>
  <ns0:Relationship Id="rId280" Type="http://schemas.openxmlformats.org/officeDocument/2006/relationships/hyperlink" Target="https://my.zakupivli.pro/remote/dispatcher/state_purchase_view/63420065" TargetMode="External"/>
  <ns0:Relationship Id="rId281" Type="http://schemas.openxmlformats.org/officeDocument/2006/relationships/hyperlink" Target="https://my.zakupivli.pro/remote/dispatcher/state_purchase_view/63412926" TargetMode="External"/>
  <ns0:Relationship Id="rId282" Type="http://schemas.openxmlformats.org/officeDocument/2006/relationships/hyperlink" Target="https://my.zakupivli.pro/remote/dispatcher/state_purchase_view/63412926" TargetMode="External"/>
  <ns0:Relationship Id="rId283" Type="http://schemas.openxmlformats.org/officeDocument/2006/relationships/hyperlink" Target="https://my.zakupivli.pro/remote/dispatcher/state_purchase_view/63412926" TargetMode="External"/>
  <ns0:Relationship Id="rId284" Type="http://schemas.openxmlformats.org/officeDocument/2006/relationships/hyperlink" Target="https://my.zakupivli.pro/remote/dispatcher/state_purchase_view/63412926" TargetMode="External"/>
  <ns0:Relationship Id="rId285" Type="http://schemas.openxmlformats.org/officeDocument/2006/relationships/hyperlink" Target="https://my.zakupivli.pro/remote/dispatcher/state_purchase_view/63412926" TargetMode="External"/>
  <ns0:Relationship Id="rId286" Type="http://schemas.openxmlformats.org/officeDocument/2006/relationships/hyperlink" Target="https://my.zakupivli.pro/remote/dispatcher/state_purchase_view/63412926" TargetMode="External"/>
  <ns0:Relationship Id="rId287" Type="http://schemas.openxmlformats.org/officeDocument/2006/relationships/hyperlink" Target="https://my.zakupivli.pro/remote/dispatcher/state_purchase_view/63403203" TargetMode="External"/>
  <ns0:Relationship Id="rId288" Type="http://schemas.openxmlformats.org/officeDocument/2006/relationships/hyperlink" Target="https://my.zakupivli.pro/remote/dispatcher/state_purchase_view/63403203" TargetMode="External"/>
  <ns0:Relationship Id="rId289" Type="http://schemas.openxmlformats.org/officeDocument/2006/relationships/hyperlink" Target="https://my.zakupivli.pro/remote/dispatcher/state_purchase_view/63403203" TargetMode="External"/>
  <ns0:Relationship Id="rId290" Type="http://schemas.openxmlformats.org/officeDocument/2006/relationships/hyperlink" Target="https://my.zakupivli.pro/remote/dispatcher/state_purchase_view/63403203" TargetMode="External"/>
  <ns0:Relationship Id="rId291" Type="http://schemas.openxmlformats.org/officeDocument/2006/relationships/hyperlink" Target="https://my.zakupivli.pro/remote/dispatcher/state_purchase_view/63403203" TargetMode="External"/>
  <ns0:Relationship Id="rId292" Type="http://schemas.openxmlformats.org/officeDocument/2006/relationships/hyperlink" Target="https://my.zakupivli.pro/remote/dispatcher/state_purchase_view/63403203" TargetMode="External"/>
  <ns0:Relationship Id="rId293" Type="http://schemas.openxmlformats.org/officeDocument/2006/relationships/hyperlink" Target="https://my.zakupivli.pro/remote/dispatcher/state_purchase_view/63403203" TargetMode="External"/>
  <ns0:Relationship Id="rId294" Type="http://schemas.openxmlformats.org/officeDocument/2006/relationships/hyperlink" Target="https://my.zakupivli.pro/remote/dispatcher/state_purchase_view/63403203" TargetMode="External"/>
  <ns0:Relationship Id="rId295" Type="http://schemas.openxmlformats.org/officeDocument/2006/relationships/hyperlink" Target="https://my.zakupivli.pro/remote/dispatcher/state_purchase_view/63403203" TargetMode="External"/>
  <ns0:Relationship Id="rId296" Type="http://schemas.openxmlformats.org/officeDocument/2006/relationships/hyperlink" Target="https://my.zakupivli.pro/remote/dispatcher/state_purchase_view/63403203" TargetMode="External"/>
  <ns0:Relationship Id="rId297" Type="http://schemas.openxmlformats.org/officeDocument/2006/relationships/hyperlink" Target="https://my.zakupivli.pro/remote/dispatcher/state_purchase_view/63403203" TargetMode="External"/>
  <ns0:Relationship Id="rId298" Type="http://schemas.openxmlformats.org/officeDocument/2006/relationships/hyperlink" Target="https://my.zakupivli.pro/remote/dispatcher/state_purchase_view/63403203" TargetMode="External"/>
  <ns0:Relationship Id="rId299" Type="http://schemas.openxmlformats.org/officeDocument/2006/relationships/hyperlink" Target="https://my.zakupivli.pro/remote/dispatcher/state_purchase_view/63403203" TargetMode="External"/>
  <ns0:Relationship Id="rId300" Type="http://schemas.openxmlformats.org/officeDocument/2006/relationships/hyperlink" Target="https://my.zakupivli.pro/remote/dispatcher/state_purchase_view/63403203" TargetMode="External"/>
  <ns0:Relationship Id="rId301" Type="http://schemas.openxmlformats.org/officeDocument/2006/relationships/hyperlink" Target="https://my.zakupivli.pro/remote/dispatcher/state_purchase_view/63371577" TargetMode="External"/>
  <ns0:Relationship Id="rId302" Type="http://schemas.openxmlformats.org/officeDocument/2006/relationships/hyperlink" Target="https://my.zakupivli.pro/remote/dispatcher/state_purchase_view/63371577" TargetMode="External"/>
  <ns0:Relationship Id="rId303" Type="http://schemas.openxmlformats.org/officeDocument/2006/relationships/hyperlink" Target="https://my.zakupivli.pro/remote/dispatcher/state_purchase_view/63365860" TargetMode="External"/>
  <ns0:Relationship Id="rId304" Type="http://schemas.openxmlformats.org/officeDocument/2006/relationships/hyperlink" Target="https://my.zakupivli.pro/remote/dispatcher/state_purchase_view/63365860" TargetMode="External"/>
  <ns0:Relationship Id="rId305" Type="http://schemas.openxmlformats.org/officeDocument/2006/relationships/hyperlink" Target="https://my.zakupivli.pro/remote/dispatcher/state_purchase_view/63365860" TargetMode="External"/>
  <ns0:Relationship Id="rId306" Type="http://schemas.openxmlformats.org/officeDocument/2006/relationships/hyperlink" Target="https://my.zakupivli.pro/remote/dispatcher/state_purchase_view/63365860" TargetMode="External"/>
  <ns0:Relationship Id="rId307" Type="http://schemas.openxmlformats.org/officeDocument/2006/relationships/hyperlink" Target="https://my.zakupivli.pro/remote/dispatcher/state_purchase_view/63365860" TargetMode="External"/>
  <ns0:Relationship Id="rId308" Type="http://schemas.openxmlformats.org/officeDocument/2006/relationships/hyperlink" Target="https://my.zakupivli.pro/remote/dispatcher/state_purchase_view/63365860" TargetMode="External"/>
  <ns0:Relationship Id="rId309" Type="http://schemas.openxmlformats.org/officeDocument/2006/relationships/hyperlink" Target="https://my.zakupivli.pro/remote/dispatcher/state_purchase_lot_view/1833808" TargetMode="External"/>
  <ns0:Relationship Id="rId310" Type="http://schemas.openxmlformats.org/officeDocument/2006/relationships/hyperlink" Target="https://my.zakupivli.pro/remote/dispatcher/state_purchase_lot_view/1832757" TargetMode="External"/>
  <ns0:Relationship Id="rId311" Type="http://schemas.openxmlformats.org/officeDocument/2006/relationships/hyperlink" Target="https://my.zakupivli.pro/remote/dispatcher/state_purchase_lot_view/1832350" TargetMode="External"/>
  <ns0:Relationship Id="rId312" Type="http://schemas.openxmlformats.org/officeDocument/2006/relationships/hyperlink" Target="https://my.zakupivli.pro/remote/dispatcher/state_purchase_lot_view/1831569" TargetMode="External"/>
  <ns0:Relationship Id="rId313" Type="http://schemas.openxmlformats.org/officeDocument/2006/relationships/hyperlink" Target="https://my.zakupivli.pro/remote/dispatcher/state_purchase_lot_view/1829387" TargetMode="External"/>
  <ns0:Relationship Id="rId314" Type="http://schemas.openxmlformats.org/officeDocument/2006/relationships/hyperlink" Target="https://my.zakupivli.pro/remote/dispatcher/state_purchase_lot_view/1829387" TargetMode="External"/>
  <ns0:Relationship Id="rId315" Type="http://schemas.openxmlformats.org/officeDocument/2006/relationships/hyperlink" Target="https://my.zakupivli.pro/remote/dispatcher/state_purchase_view/63234304" TargetMode="External"/>
  <ns0:Relationship Id="rId316" Type="http://schemas.openxmlformats.org/officeDocument/2006/relationships/hyperlink" Target="https://my.zakupivli.pro/remote/dispatcher/state_purchase_view/63234304" TargetMode="External"/>
  <ns0:Relationship Id="rId317" Type="http://schemas.openxmlformats.org/officeDocument/2006/relationships/hyperlink" Target="https://my.zakupivli.pro/remote/dispatcher/state_purchase_view/63234304" TargetMode="External"/>
  <ns0:Relationship Id="rId318" Type="http://schemas.openxmlformats.org/officeDocument/2006/relationships/hyperlink" Target="https://my.zakupivli.pro/remote/dispatcher/state_purchase_view/63234304" TargetMode="External"/>
  <ns0:Relationship Id="rId319" Type="http://schemas.openxmlformats.org/officeDocument/2006/relationships/hyperlink" Target="https://my.zakupivli.pro/remote/dispatcher/state_purchase_view/63234304" TargetMode="External"/>
  <ns0:Relationship Id="rId320" Type="http://schemas.openxmlformats.org/officeDocument/2006/relationships/hyperlink" Target="https://my.zakupivli.pro/remote/dispatcher/state_purchase_view/63234304" TargetMode="External"/>
  <ns0:Relationship Id="rId321" Type="http://schemas.openxmlformats.org/officeDocument/2006/relationships/hyperlink" Target="https://my.zakupivli.pro/remote/dispatcher/state_purchase_lot_view/1827734" TargetMode="External"/>
  <ns0:Relationship Id="rId322" Type="http://schemas.openxmlformats.org/officeDocument/2006/relationships/hyperlink" Target="https://my.zakupivli.pro/remote/dispatcher/state_purchase_lot_view/1826543" TargetMode="External"/>
  <ns0:Relationship Id="rId323" Type="http://schemas.openxmlformats.org/officeDocument/2006/relationships/hyperlink" Target="https://my.zakupivli.pro/remote/dispatcher/state_purchase_lot_view/1823247" TargetMode="External"/>
  <ns0:Relationship Id="rId324" Type="http://schemas.openxmlformats.org/officeDocument/2006/relationships/hyperlink" Target="https://my.zakupivli.pro/remote/dispatcher/state_purchase_lot_view/1822212" TargetMode="External"/>
  <ns0:Relationship Id="rId325" Type="http://schemas.openxmlformats.org/officeDocument/2006/relationships/hyperlink" Target="https://my.zakupivli.pro/remote/dispatcher/state_purchase_lot_view/1822212" TargetMode="External"/>
  <ns0:Relationship Id="rId326" Type="http://schemas.openxmlformats.org/officeDocument/2006/relationships/hyperlink" Target="https://my.zakupivli.pro/remote/dispatcher/state_purchase_lot_view/1822212" TargetMode="External"/>
  <ns0:Relationship Id="rId327" Type="http://schemas.openxmlformats.org/officeDocument/2006/relationships/hyperlink" Target="https://my.zakupivli.pro/remote/dispatcher/state_purchase_lot_view/1822212" TargetMode="External"/>
  <ns0:Relationship Id="rId328" Type="http://schemas.openxmlformats.org/officeDocument/2006/relationships/hyperlink" Target="https://my.zakupivli.pro/remote/dispatcher/state_purchase_lot_view/1822212" TargetMode="External"/>
  <ns0:Relationship Id="rId329" Type="http://schemas.openxmlformats.org/officeDocument/2006/relationships/hyperlink" Target="https://my.zakupivli.pro/remote/dispatcher/state_purchase_lot_view/1822212" TargetMode="External"/>
  <ns0:Relationship Id="rId330" Type="http://schemas.openxmlformats.org/officeDocument/2006/relationships/hyperlink" Target="https://my.zakupivli.pro/remote/dispatcher/state_purchase_lot_view/1822212" TargetMode="External"/>
  <ns0:Relationship Id="rId331" Type="http://schemas.openxmlformats.org/officeDocument/2006/relationships/hyperlink" Target="https://my.zakupivli.pro/remote/dispatcher/state_purchase_lot_view/1822212" TargetMode="External"/>
  <ns0:Relationship Id="rId332" Type="http://schemas.openxmlformats.org/officeDocument/2006/relationships/hyperlink" Target="https://my.zakupivli.pro/remote/dispatcher/state_purchase_lot_view/1822212" TargetMode="External"/>
  <ns0:Relationship Id="rId333" Type="http://schemas.openxmlformats.org/officeDocument/2006/relationships/hyperlink" Target="https://my.zakupivli.pro/remote/dispatcher/state_purchase_lot_view/1822212" TargetMode="External"/>
  <ns0:Relationship Id="rId334" Type="http://schemas.openxmlformats.org/officeDocument/2006/relationships/hyperlink" Target="https://my.zakupivli.pro/remote/dispatcher/state_purchase_lot_view/1822212" TargetMode="External"/>
  <ns0:Relationship Id="rId335" Type="http://schemas.openxmlformats.org/officeDocument/2006/relationships/hyperlink" Target="https://my.zakupivli.pro/remote/dispatcher/state_purchase_lot_view/1806868" TargetMode="External"/>
  <ns0:Relationship Id="rId336" Type="http://schemas.openxmlformats.org/officeDocument/2006/relationships/hyperlink" Target="https://my.zakupivli.pro/remote/dispatcher/state_purchase_view/61947197" TargetMode="External"/>
</ns0:Relationships>
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1" summaryRight="1"/>
  </sheetPr>
  <dimension ref="A1:O338"/>
  <sheetViews>
    <sheetView workbookViewId="0">
      <pane ySplit="1" topLeftCell="A2" activePane="bottomLeft" state="frozen"/>
      <selection pane="bottomLeft" activeCell="A1" sqref="A1"/>
    </sheetView>
  </sheetViews>
  <sheetFormatPr defaultRowHeight="15" baseColWidth="10"/>
  <cols>
    <col width="5" min="1" max="1"/>
    <col width="25" min="2" max="2"/>
    <col width="15" min="3" max="3"/>
    <col width="15" min="4" max="4"/>
    <col width="15" min="5" max="5"/>
    <col width="15" min="6" max="6"/>
    <col width="15" min="7" max="7"/>
    <col width="15" min="8" max="8"/>
    <col width="15" min="9" max="9"/>
    <col width="15" min="10" max="10"/>
    <col width="15" min="11" max="11"/>
    <col width="15" min="12" max="12"/>
    <col width="15" min="13" max="13"/>
    <col width="15" min="14" max="14"/>
    <col width="15" min="15" max="15"/>
  </cols>
  <sheetData>
    <row r="1" spans="1:15">
      <c r="A1" t="s" s="1">
        <v>689</v>
      </c>
      <c r="B1" t="s" s="1">
        <v>357</v>
      </c>
      <c r="C1" t="s" s="1">
        <v>349</v>
      </c>
      <c r="D1" t="s" s="1">
        <v>435</v>
      </c>
      <c r="E1" t="s" s="1">
        <v>525</v>
      </c>
      <c r="F1" t="s" s="1">
        <v>358</v>
      </c>
      <c r="G1" t="s" s="1">
        <v>665</v>
      </c>
      <c r="H1" t="s" s="1">
        <v>664</v>
      </c>
      <c r="I1" t="s" s="1">
        <v>655</v>
      </c>
      <c r="J1" t="s" s="1">
        <v>573</v>
      </c>
      <c r="K1" t="s" s="1">
        <v>415</v>
      </c>
      <c r="L1" t="s" s="1">
        <v>414</v>
      </c>
      <c r="M1" t="s" s="1">
        <v>413</v>
      </c>
      <c r="N1" t="s" s="1">
        <v>439</v>
      </c>
      <c r="O1" t="s" s="1">
        <v>540</v>
      </c>
    </row>
    <row r="2" spans="1:15">
      <c r="A2" t="n" s="2">
        <v>1</v>
      </c>
      <c r="B2" s="3">
        <f>HYPERLINK("https://my.zakupivli.pro/remote/dispatcher/state_purchase_view/63670613", "UA-2025-11-20-016651-a")</f>
        <v/>
      </c>
      <c r="C2" t="s" s="4">
        <v>249</v>
      </c>
      <c r="D2" t="s" s="4">
        <v>388</v>
      </c>
      <c r="E2" t="s" s="4">
        <v>528</v>
      </c>
      <c r="F2" t="s" s="4"/>
      <c r="G2" t="s" s="4">
        <v>269</v>
      </c>
      <c r="H2" t="s" s="4">
        <v>657</v>
      </c>
      <c r="I2" t="s" s="4">
        <v>436</v>
      </c>
      <c r="J2" t="s" s="4">
        <v>685</v>
      </c>
      <c r="K2" t="s" s="4">
        <v>183</v>
      </c>
      <c r="L2" t="n" s="6">
        <v>45986.0</v>
      </c>
      <c r="M2" t="n" s="6">
        <v>46022.0</v>
      </c>
      <c r="N2" t="n" s="2">
        <v>0</v>
      </c>
      <c r="O2" t="s" s="4">
        <v>677</v>
      </c>
    </row>
    <row r="3" spans="1:15">
      <c r="A3" t="n" s="2">
        <v>2</v>
      </c>
      <c r="B3" s="3">
        <f>HYPERLINK("https://my.zakupivli.pro/remote/dispatcher/state_purchase_view/63670613", "UA-2025-11-20-016651-a")</f>
        <v/>
      </c>
      <c r="C3" t="s" s="4">
        <v>249</v>
      </c>
      <c r="D3" t="s" s="4">
        <v>388</v>
      </c>
      <c r="E3" t="s" s="4">
        <v>528</v>
      </c>
      <c r="F3" t="s" s="4"/>
      <c r="G3" t="s" s="4">
        <v>261</v>
      </c>
      <c r="H3" t="s" s="4">
        <v>637</v>
      </c>
      <c r="I3" t="s" s="4">
        <v>436</v>
      </c>
      <c r="J3" t="s" s="4">
        <v>685</v>
      </c>
      <c r="K3" t="s" s="4">
        <v>3</v>
      </c>
      <c r="L3" t="s" s="4">
        <v>3</v>
      </c>
      <c r="M3" t="s" s="4">
        <v>3</v>
      </c>
      <c r="N3" t="s" s="4">
        <v>552</v>
      </c>
      <c r="O3" t="s" s="4">
        <v>395</v>
      </c>
    </row>
    <row r="4" spans="1:15">
      <c r="A4" t="n" s="2">
        <v>3</v>
      </c>
      <c r="B4" s="3">
        <f>HYPERLINK("https://my.zakupivli.pro/remote/dispatcher/state_purchase_view/63662729", "UA-2025-11-20-013117-a")</f>
        <v/>
      </c>
      <c r="C4" t="s" s="4">
        <v>242</v>
      </c>
      <c r="D4" t="s" s="4">
        <v>660</v>
      </c>
      <c r="E4" t="s" s="4">
        <v>528</v>
      </c>
      <c r="F4" t="s" s="4"/>
      <c r="G4" t="s" s="4">
        <v>328</v>
      </c>
      <c r="H4" t="s" s="4">
        <v>648</v>
      </c>
      <c r="I4" t="s" s="4">
        <v>436</v>
      </c>
      <c r="J4" t="s" s="4">
        <v>685</v>
      </c>
      <c r="K4" t="s" s="4">
        <v>181</v>
      </c>
      <c r="L4" t="n" s="6">
        <v>45991.0</v>
      </c>
      <c r="M4" t="n" s="6">
        <v>46022.0</v>
      </c>
      <c r="N4" t="n" s="2">
        <v>0</v>
      </c>
      <c r="O4" t="s" s="4">
        <v>370</v>
      </c>
    </row>
    <row r="5" spans="1:15">
      <c r="A5" t="n" s="2">
        <v>4</v>
      </c>
      <c r="B5" s="3">
        <f>HYPERLINK("https://my.zakupivli.pro/remote/dispatcher/state_purchase_view/63662729", "UA-2025-11-20-013117-a")</f>
        <v/>
      </c>
      <c r="C5" t="s" s="4">
        <v>242</v>
      </c>
      <c r="D5" t="s" s="4">
        <v>660</v>
      </c>
      <c r="E5" t="s" s="4">
        <v>528</v>
      </c>
      <c r="F5" t="s" s="4"/>
      <c r="G5" t="s" s="4">
        <v>339</v>
      </c>
      <c r="H5" t="s" s="4">
        <v>590</v>
      </c>
      <c r="I5" t="s" s="4">
        <v>436</v>
      </c>
      <c r="J5" t="s" s="4">
        <v>685</v>
      </c>
      <c r="K5" t="s" s="4">
        <v>3</v>
      </c>
      <c r="L5" t="s" s="4">
        <v>3</v>
      </c>
      <c r="M5" t="s" s="4">
        <v>3</v>
      </c>
      <c r="N5" t="s" s="4">
        <v>552</v>
      </c>
      <c r="O5" t="s" s="4">
        <v>680</v>
      </c>
    </row>
    <row r="6" spans="1:15">
      <c r="A6" t="n" s="2">
        <v>5</v>
      </c>
      <c r="B6" s="3">
        <f>HYPERLINK("https://my.zakupivli.pro/remote/dispatcher/state_purchase_view/63642929", "UA-2025-11-20-004096-a")</f>
        <v/>
      </c>
      <c r="C6" t="s" s="4">
        <v>248</v>
      </c>
      <c r="D6" t="s" s="4">
        <v>400</v>
      </c>
      <c r="E6" t="s" s="4">
        <v>528</v>
      </c>
      <c r="F6" t="s" s="4"/>
      <c r="G6" t="s" s="4">
        <v>261</v>
      </c>
      <c r="H6" t="s" s="4">
        <v>637</v>
      </c>
      <c r="I6" t="s" s="4">
        <v>436</v>
      </c>
      <c r="J6" t="s" s="4">
        <v>685</v>
      </c>
      <c r="K6" t="s" s="4">
        <v>3</v>
      </c>
      <c r="L6" t="s" s="4">
        <v>3</v>
      </c>
      <c r="M6" t="s" s="4">
        <v>3</v>
      </c>
      <c r="N6" t="s" s="4">
        <v>552</v>
      </c>
      <c r="O6" t="s" s="4">
        <v>395</v>
      </c>
    </row>
    <row r="7" spans="1:15">
      <c r="A7" t="n" s="2">
        <v>6</v>
      </c>
      <c r="B7" s="3">
        <f>HYPERLINK("https://my.zakupivli.pro/remote/dispatcher/state_purchase_view/63642929", "UA-2025-11-20-004096-a")</f>
        <v/>
      </c>
      <c r="C7" t="s" s="4">
        <v>248</v>
      </c>
      <c r="D7" t="s" s="4">
        <v>400</v>
      </c>
      <c r="E7" t="s" s="4">
        <v>528</v>
      </c>
      <c r="F7" t="s" s="4"/>
      <c r="G7" t="s" s="4">
        <v>323</v>
      </c>
      <c r="H7" t="s" s="4">
        <v>592</v>
      </c>
      <c r="I7" t="s" s="4">
        <v>436</v>
      </c>
      <c r="J7" t="s" s="4">
        <v>685</v>
      </c>
      <c r="K7" t="s" s="4">
        <v>186</v>
      </c>
      <c r="L7" t="n" s="6">
        <v>45986.0</v>
      </c>
      <c r="M7" t="n" s="6">
        <v>46022.0</v>
      </c>
      <c r="N7" t="n" s="2">
        <v>0</v>
      </c>
      <c r="O7" t="s" s="4">
        <v>364</v>
      </c>
    </row>
    <row r="8" spans="1:15">
      <c r="A8" t="n" s="2">
        <v>7</v>
      </c>
      <c r="B8" s="3">
        <f>HYPERLINK("https://my.zakupivli.pro/remote/dispatcher/state_purchase_view/63642929", "UA-2025-11-20-004096-a")</f>
        <v/>
      </c>
      <c r="C8" t="s" s="4">
        <v>248</v>
      </c>
      <c r="D8" t="s" s="4">
        <v>400</v>
      </c>
      <c r="E8" t="s" s="4">
        <v>528</v>
      </c>
      <c r="F8" t="s" s="4"/>
      <c r="G8" t="s" s="4">
        <v>316</v>
      </c>
      <c r="H8" t="s" s="4">
        <v>622</v>
      </c>
      <c r="I8" t="s" s="4">
        <v>436</v>
      </c>
      <c r="J8" t="s" s="4">
        <v>685</v>
      </c>
      <c r="K8" t="s" s="4">
        <v>3</v>
      </c>
      <c r="L8" t="s" s="4">
        <v>3</v>
      </c>
      <c r="M8" t="s" s="4">
        <v>3</v>
      </c>
      <c r="N8" t="s" s="4">
        <v>552</v>
      </c>
      <c r="O8" t="s" s="4">
        <v>396</v>
      </c>
    </row>
    <row r="9" spans="1:15">
      <c r="A9" t="n" s="2">
        <v>8</v>
      </c>
      <c r="B9" s="3">
        <f>HYPERLINK("https://my.zakupivli.pro/remote/dispatcher/state_purchase_view/63642929", "UA-2025-11-20-004096-a")</f>
        <v/>
      </c>
      <c r="C9" t="s" s="4">
        <v>248</v>
      </c>
      <c r="D9" t="s" s="4">
        <v>400</v>
      </c>
      <c r="E9" t="s" s="4">
        <v>528</v>
      </c>
      <c r="F9" t="s" s="4"/>
      <c r="G9" t="s" s="4">
        <v>329</v>
      </c>
      <c r="H9" t="s" s="4">
        <v>606</v>
      </c>
      <c r="I9" t="s" s="4">
        <v>436</v>
      </c>
      <c r="J9" t="s" s="4">
        <v>685</v>
      </c>
      <c r="K9" t="s" s="4">
        <v>3</v>
      </c>
      <c r="L9" t="s" s="4">
        <v>3</v>
      </c>
      <c r="M9" t="s" s="4">
        <v>3</v>
      </c>
      <c r="N9" t="s" s="4">
        <v>552</v>
      </c>
      <c r="O9" t="s" s="4">
        <v>666</v>
      </c>
    </row>
    <row r="10" spans="1:15">
      <c r="A10" t="n" s="2">
        <v>9</v>
      </c>
      <c r="B10" s="3">
        <f>HYPERLINK("https://my.zakupivli.pro/remote/dispatcher/state_purchase_view/63642929", "UA-2025-11-20-004096-a")</f>
        <v/>
      </c>
      <c r="C10" t="s" s="4">
        <v>248</v>
      </c>
      <c r="D10" t="s" s="4">
        <v>400</v>
      </c>
      <c r="E10" t="s" s="4">
        <v>528</v>
      </c>
      <c r="F10" t="s" s="4"/>
      <c r="G10" t="s" s="4">
        <v>277</v>
      </c>
      <c r="H10" t="s" s="4">
        <v>634</v>
      </c>
      <c r="I10" t="s" s="4">
        <v>436</v>
      </c>
      <c r="J10" t="s" s="4">
        <v>685</v>
      </c>
      <c r="K10" t="s" s="4">
        <v>3</v>
      </c>
      <c r="L10" t="s" s="4">
        <v>3</v>
      </c>
      <c r="M10" t="s" s="4">
        <v>3</v>
      </c>
      <c r="N10" t="s" s="4">
        <v>552</v>
      </c>
      <c r="O10" t="s" s="4">
        <v>424</v>
      </c>
    </row>
    <row r="11" spans="1:15">
      <c r="A11" t="n" s="2">
        <v>10</v>
      </c>
      <c r="B11" s="3">
        <f>HYPERLINK("https://my.zakupivli.pro/remote/dispatcher/state_purchase_view/63642929", "UA-2025-11-20-004096-a")</f>
        <v/>
      </c>
      <c r="C11" t="s" s="4">
        <v>248</v>
      </c>
      <c r="D11" t="s" s="4">
        <v>400</v>
      </c>
      <c r="E11" t="s" s="4">
        <v>528</v>
      </c>
      <c r="F11" t="s" s="4"/>
      <c r="G11" t="s" s="4">
        <v>328</v>
      </c>
      <c r="H11" t="s" s="4">
        <v>648</v>
      </c>
      <c r="I11" t="s" s="4">
        <v>436</v>
      </c>
      <c r="J11" t="s" s="4">
        <v>685</v>
      </c>
      <c r="K11" t="s" s="4">
        <v>3</v>
      </c>
      <c r="L11" t="s" s="4">
        <v>3</v>
      </c>
      <c r="M11" t="s" s="4">
        <v>3</v>
      </c>
      <c r="N11" t="s" s="4">
        <v>552</v>
      </c>
      <c r="O11" t="s" s="4">
        <v>370</v>
      </c>
    </row>
    <row r="12" spans="1:15">
      <c r="A12" t="n" s="2">
        <v>11</v>
      </c>
      <c r="B12" s="3">
        <f>HYPERLINK("https://my.zakupivli.pro/remote/dispatcher/state_purchase_view/63632148", "UA-2025-11-19-017444-a")</f>
        <v/>
      </c>
      <c r="C12" t="s" s="4">
        <v>7</v>
      </c>
      <c r="D12" t="s" s="4">
        <v>353</v>
      </c>
      <c r="E12" t="s" s="4">
        <v>528</v>
      </c>
      <c r="F12" t="s" s="4"/>
      <c r="G12" t="s" s="4">
        <v>290</v>
      </c>
      <c r="H12" t="s" s="4">
        <v>623</v>
      </c>
      <c r="I12" t="s" s="4">
        <v>436</v>
      </c>
      <c r="J12" t="s" s="4">
        <v>685</v>
      </c>
      <c r="K12" t="s" s="4">
        <v>3</v>
      </c>
      <c r="L12" t="s" s="4">
        <v>3</v>
      </c>
      <c r="M12" t="s" s="4">
        <v>3</v>
      </c>
      <c r="N12" t="s" s="4">
        <v>552</v>
      </c>
      <c r="O12" t="s" s="4">
        <v>571</v>
      </c>
    </row>
    <row r="13" spans="1:15">
      <c r="A13" t="n" s="2">
        <v>12</v>
      </c>
      <c r="B13" s="3">
        <f>HYPERLINK("https://my.zakupivli.pro/remote/dispatcher/state_purchase_view/63632148", "UA-2025-11-19-017444-a")</f>
        <v/>
      </c>
      <c r="C13" t="s" s="4">
        <v>7</v>
      </c>
      <c r="D13" t="s" s="4">
        <v>353</v>
      </c>
      <c r="E13" t="s" s="4">
        <v>528</v>
      </c>
      <c r="F13" t="s" s="4"/>
      <c r="G13" t="s" s="4">
        <v>333</v>
      </c>
      <c r="H13" t="s" s="4">
        <v>580</v>
      </c>
      <c r="I13" t="s" s="4">
        <v>436</v>
      </c>
      <c r="J13" t="s" s="4">
        <v>685</v>
      </c>
      <c r="K13" t="s" s="4">
        <v>180</v>
      </c>
      <c r="L13" t="n" s="6">
        <v>45986.0</v>
      </c>
      <c r="M13" t="n" s="6">
        <v>46022.0</v>
      </c>
      <c r="N13" t="n" s="2">
        <v>0</v>
      </c>
      <c r="O13" t="s" s="4">
        <v>350</v>
      </c>
    </row>
    <row r="14" spans="1:15">
      <c r="A14" t="n" s="2">
        <v>13</v>
      </c>
      <c r="B14" s="3">
        <f>HYPERLINK("https://my.zakupivli.pro/remote/dispatcher/state_purchase_view/63632148", "UA-2025-11-19-017444-a")</f>
        <v/>
      </c>
      <c r="C14" t="s" s="4">
        <v>7</v>
      </c>
      <c r="D14" t="s" s="4">
        <v>353</v>
      </c>
      <c r="E14" t="s" s="4">
        <v>528</v>
      </c>
      <c r="F14" t="s" s="4"/>
      <c r="G14" t="s" s="4">
        <v>266</v>
      </c>
      <c r="H14" t="s" s="4">
        <v>636</v>
      </c>
      <c r="I14" t="s" s="4">
        <v>436</v>
      </c>
      <c r="J14" t="s" s="4">
        <v>685</v>
      </c>
      <c r="K14" t="s" s="4">
        <v>3</v>
      </c>
      <c r="L14" t="s" s="4">
        <v>3</v>
      </c>
      <c r="M14" t="s" s="4">
        <v>3</v>
      </c>
      <c r="N14" t="s" s="4">
        <v>552</v>
      </c>
      <c r="O14" t="s" s="4">
        <v>569</v>
      </c>
    </row>
    <row r="15" spans="1:15">
      <c r="A15" t="n" s="2">
        <v>14</v>
      </c>
      <c r="B15" s="3">
        <f>HYPERLINK("https://my.zakupivli.pro/remote/dispatcher/state_purchase_view/63630085", "UA-2025-11-19-016520-a")</f>
        <v/>
      </c>
      <c r="C15" t="s" s="4">
        <v>301</v>
      </c>
      <c r="D15" t="s" s="4">
        <v>368</v>
      </c>
      <c r="E15" t="s" s="4">
        <v>528</v>
      </c>
      <c r="F15" t="s" s="4"/>
      <c r="G15" t="s" s="4">
        <v>266</v>
      </c>
      <c r="H15" t="s" s="4">
        <v>636</v>
      </c>
      <c r="I15" t="s" s="4">
        <v>436</v>
      </c>
      <c r="J15" t="s" s="4">
        <v>685</v>
      </c>
      <c r="K15" t="s" s="4">
        <v>184</v>
      </c>
      <c r="L15" t="n" s="6">
        <v>45986.0</v>
      </c>
      <c r="M15" t="n" s="6">
        <v>46022.0</v>
      </c>
      <c r="N15" t="n" s="2">
        <v>0</v>
      </c>
      <c r="O15" t="s" s="4">
        <v>567</v>
      </c>
    </row>
    <row r="16" spans="1:15">
      <c r="A16" t="n" s="2">
        <v>15</v>
      </c>
      <c r="B16" s="3">
        <f>HYPERLINK("https://my.zakupivli.pro/remote/dispatcher/state_purchase_view/63628500", "UA-2025-11-19-015304-a")</f>
        <v/>
      </c>
      <c r="C16" t="s" s="4">
        <v>222</v>
      </c>
      <c r="D16" t="s" s="4">
        <v>390</v>
      </c>
      <c r="E16" t="s" s="4">
        <v>528</v>
      </c>
      <c r="F16" t="s" s="4"/>
      <c r="G16" t="s" s="4">
        <v>299</v>
      </c>
      <c r="H16" t="s" s="4">
        <v>611</v>
      </c>
      <c r="I16" t="s" s="4">
        <v>436</v>
      </c>
      <c r="J16" t="s" s="4">
        <v>685</v>
      </c>
      <c r="K16" t="s" s="4">
        <v>164</v>
      </c>
      <c r="L16" t="n" s="6">
        <v>45986.0</v>
      </c>
      <c r="M16" t="n" s="6">
        <v>46022.0</v>
      </c>
      <c r="N16" t="n" s="2">
        <v>0</v>
      </c>
      <c r="O16" t="s" s="4">
        <v>546</v>
      </c>
    </row>
    <row r="17" spans="1:15">
      <c r="A17" t="n" s="2">
        <v>16</v>
      </c>
      <c r="B17" s="3">
        <f>HYPERLINK("https://my.zakupivli.pro/remote/dispatcher/state_purchase_view/63628500", "UA-2025-11-19-015304-a")</f>
        <v/>
      </c>
      <c r="C17" t="s" s="4">
        <v>222</v>
      </c>
      <c r="D17" t="s" s="4">
        <v>390</v>
      </c>
      <c r="E17" t="s" s="4">
        <v>528</v>
      </c>
      <c r="F17" t="s" s="4"/>
      <c r="G17" t="s" s="4">
        <v>269</v>
      </c>
      <c r="H17" t="s" s="4">
        <v>657</v>
      </c>
      <c r="I17" t="s" s="4">
        <v>436</v>
      </c>
      <c r="J17" t="s" s="4">
        <v>685</v>
      </c>
      <c r="K17" t="s" s="4">
        <v>3</v>
      </c>
      <c r="L17" t="s" s="4">
        <v>3</v>
      </c>
      <c r="M17" t="s" s="4">
        <v>3</v>
      </c>
      <c r="N17" t="s" s="4">
        <v>552</v>
      </c>
      <c r="O17" t="s" s="4">
        <v>539</v>
      </c>
    </row>
    <row r="18" spans="1:15">
      <c r="A18" t="n" s="2">
        <v>17</v>
      </c>
      <c r="B18" s="3">
        <f>HYPERLINK("https://my.zakupivli.pro/remote/dispatcher/state_purchase_view/63628500", "UA-2025-11-19-015304-a")</f>
        <v/>
      </c>
      <c r="C18" t="s" s="4">
        <v>222</v>
      </c>
      <c r="D18" t="s" s="4">
        <v>390</v>
      </c>
      <c r="E18" t="s" s="4">
        <v>528</v>
      </c>
      <c r="F18" t="s" s="4"/>
      <c r="G18" t="s" s="4">
        <v>340</v>
      </c>
      <c r="H18" t="s" s="4">
        <v>635</v>
      </c>
      <c r="I18" t="s" s="4">
        <v>436</v>
      </c>
      <c r="J18" t="s" s="4">
        <v>685</v>
      </c>
      <c r="K18" t="s" s="4">
        <v>3</v>
      </c>
      <c r="L18" t="s" s="4">
        <v>3</v>
      </c>
      <c r="M18" t="s" s="4">
        <v>3</v>
      </c>
      <c r="N18" t="s" s="4">
        <v>552</v>
      </c>
      <c r="O18" t="s" s="4">
        <v>515</v>
      </c>
    </row>
    <row r="19" spans="1:15">
      <c r="A19" t="n" s="2">
        <v>18</v>
      </c>
      <c r="B19" s="3">
        <f>HYPERLINK("https://my.zakupivli.pro/remote/dispatcher/state_purchase_view/63628500", "UA-2025-11-19-015304-a")</f>
        <v/>
      </c>
      <c r="C19" t="s" s="4">
        <v>222</v>
      </c>
      <c r="D19" t="s" s="4">
        <v>390</v>
      </c>
      <c r="E19" t="s" s="4">
        <v>528</v>
      </c>
      <c r="F19" t="s" s="4"/>
      <c r="G19" t="s" s="4">
        <v>291</v>
      </c>
      <c r="H19" t="s" s="4">
        <v>639</v>
      </c>
      <c r="I19" t="s" s="4">
        <v>436</v>
      </c>
      <c r="J19" t="s" s="4">
        <v>685</v>
      </c>
      <c r="K19" t="s" s="4">
        <v>3</v>
      </c>
      <c r="L19" t="s" s="4">
        <v>3</v>
      </c>
      <c r="M19" t="s" s="4">
        <v>3</v>
      </c>
      <c r="N19" t="s" s="4">
        <v>552</v>
      </c>
      <c r="O19" t="s" s="4">
        <v>568</v>
      </c>
    </row>
    <row r="20" spans="1:15">
      <c r="A20" t="n" s="2">
        <v>19</v>
      </c>
      <c r="B20" s="3">
        <f>HYPERLINK("https://my.zakupivli.pro/remote/dispatcher/state_purchase_view/63628500", "UA-2025-11-19-015304-a")</f>
        <v/>
      </c>
      <c r="C20" t="s" s="4">
        <v>222</v>
      </c>
      <c r="D20" t="s" s="4">
        <v>390</v>
      </c>
      <c r="E20" t="s" s="4">
        <v>528</v>
      </c>
      <c r="F20" t="s" s="4"/>
      <c r="G20" t="s" s="4">
        <v>290</v>
      </c>
      <c r="H20" t="s" s="4">
        <v>623</v>
      </c>
      <c r="I20" t="s" s="4">
        <v>436</v>
      </c>
      <c r="J20" t="s" s="4">
        <v>685</v>
      </c>
      <c r="K20" t="s" s="4">
        <v>3</v>
      </c>
      <c r="L20" t="s" s="4">
        <v>3</v>
      </c>
      <c r="M20" t="s" s="4">
        <v>3</v>
      </c>
      <c r="N20" t="s" s="4">
        <v>552</v>
      </c>
      <c r="O20" t="s" s="4">
        <v>572</v>
      </c>
    </row>
    <row r="21" spans="1:15">
      <c r="A21" t="n" s="2">
        <v>20</v>
      </c>
      <c r="B21" s="3">
        <f>HYPERLINK("https://my.zakupivli.pro/remote/dispatcher/state_purchase_view/63626215", "UA-2025-11-19-014784-a")</f>
        <v/>
      </c>
      <c r="C21" t="s" s="4">
        <v>190</v>
      </c>
      <c r="D21" t="s" s="4">
        <v>543</v>
      </c>
      <c r="E21" t="s" s="4">
        <v>528</v>
      </c>
      <c r="F21" t="s" s="4"/>
      <c r="G21" t="s" s="4">
        <v>286</v>
      </c>
      <c r="H21" t="s" s="4">
        <v>613</v>
      </c>
      <c r="I21" t="s" s="4">
        <v>436</v>
      </c>
      <c r="J21" t="s" s="4">
        <v>685</v>
      </c>
      <c r="K21" t="s" s="4">
        <v>185</v>
      </c>
      <c r="L21" t="n" s="6">
        <v>45985.0</v>
      </c>
      <c r="M21" t="n" s="6">
        <v>46022.0</v>
      </c>
      <c r="N21" t="n" s="2">
        <v>0</v>
      </c>
      <c r="O21" t="s" s="4">
        <v>422</v>
      </c>
    </row>
    <row r="22" spans="1:15">
      <c r="A22" t="n" s="2">
        <v>21</v>
      </c>
      <c r="B22" s="3">
        <f>HYPERLINK("https://my.zakupivli.pro/remote/dispatcher/state_purchase_view/63626215", "UA-2025-11-19-014784-a")</f>
        <v/>
      </c>
      <c r="C22" t="s" s="4">
        <v>190</v>
      </c>
      <c r="D22" t="s" s="4">
        <v>543</v>
      </c>
      <c r="E22" t="s" s="4">
        <v>528</v>
      </c>
      <c r="F22" t="s" s="4"/>
      <c r="G22" t="s" s="4">
        <v>338</v>
      </c>
      <c r="H22" t="s" s="4">
        <v>642</v>
      </c>
      <c r="I22" t="s" s="4">
        <v>436</v>
      </c>
      <c r="J22" t="s" s="4">
        <v>685</v>
      </c>
      <c r="K22" t="s" s="4">
        <v>3</v>
      </c>
      <c r="L22" t="s" s="4">
        <v>3</v>
      </c>
      <c r="M22" t="s" s="4">
        <v>3</v>
      </c>
      <c r="N22" t="s" s="4">
        <v>552</v>
      </c>
      <c r="O22" t="s" s="4">
        <v>478</v>
      </c>
    </row>
    <row r="23" spans="1:15">
      <c r="A23" t="n" s="2">
        <v>22</v>
      </c>
      <c r="B23" s="3">
        <f>HYPERLINK("https://my.zakupivli.pro/remote/dispatcher/state_purchase_view/63626215", "UA-2025-11-19-014784-a")</f>
        <v/>
      </c>
      <c r="C23" t="s" s="4">
        <v>190</v>
      </c>
      <c r="D23" t="s" s="4">
        <v>543</v>
      </c>
      <c r="E23" t="s" s="4">
        <v>528</v>
      </c>
      <c r="F23" t="s" s="4"/>
      <c r="G23" t="s" s="4">
        <v>277</v>
      </c>
      <c r="H23" t="s" s="4">
        <v>634</v>
      </c>
      <c r="I23" t="s" s="4">
        <v>436</v>
      </c>
      <c r="J23" t="s" s="4">
        <v>685</v>
      </c>
      <c r="K23" t="s" s="4">
        <v>3</v>
      </c>
      <c r="L23" t="s" s="4">
        <v>3</v>
      </c>
      <c r="M23" t="s" s="4">
        <v>3</v>
      </c>
      <c r="N23" t="s" s="4">
        <v>552</v>
      </c>
      <c r="O23" t="s" s="4">
        <v>424</v>
      </c>
    </row>
    <row r="24" spans="1:15">
      <c r="A24" t="n" s="2">
        <v>23</v>
      </c>
      <c r="B24" s="3">
        <f>HYPERLINK("https://my.zakupivli.pro/remote/dispatcher/state_purchase_view/63623474", "UA-2025-11-19-013633-a")</f>
        <v/>
      </c>
      <c r="C24" t="s" s="4">
        <v>238</v>
      </c>
      <c r="D24" t="s" s="4">
        <v>474</v>
      </c>
      <c r="E24" t="s" s="4">
        <v>528</v>
      </c>
      <c r="F24" t="s" s="4"/>
      <c r="G24" t="s" s="4">
        <v>267</v>
      </c>
      <c r="H24" t="s" s="4">
        <v>595</v>
      </c>
      <c r="I24" t="s" s="4">
        <v>436</v>
      </c>
      <c r="J24" t="s" s="4">
        <v>685</v>
      </c>
      <c r="K24" t="s" s="4">
        <v>167</v>
      </c>
      <c r="L24" t="n" s="6">
        <v>45992.0</v>
      </c>
      <c r="M24" t="n" s="6">
        <v>46022.0</v>
      </c>
      <c r="N24" t="n" s="2">
        <v>0</v>
      </c>
      <c r="O24" t="s" s="4">
        <v>565</v>
      </c>
    </row>
    <row r="25" spans="1:15">
      <c r="A25" t="n" s="2">
        <v>24</v>
      </c>
      <c r="B25" s="3">
        <f>HYPERLINK("https://my.zakupivli.pro/remote/dispatcher/state_purchase_view/63621802", "UA-2025-11-19-012857-a")</f>
        <v/>
      </c>
      <c r="C25" t="s" s="4">
        <v>22</v>
      </c>
      <c r="D25" t="s" s="4">
        <v>671</v>
      </c>
      <c r="E25" t="s" s="4">
        <v>528</v>
      </c>
      <c r="F25" t="s" s="4"/>
      <c r="G25" t="s" s="4">
        <v>251</v>
      </c>
      <c r="H25" t="s" s="4">
        <v>628</v>
      </c>
      <c r="I25" t="s" s="4">
        <v>436</v>
      </c>
      <c r="J25" t="s" s="4">
        <v>685</v>
      </c>
      <c r="K25" t="s" s="4">
        <v>174</v>
      </c>
      <c r="L25" t="n" s="6">
        <v>45986.0</v>
      </c>
      <c r="M25" t="n" s="6">
        <v>46022.0</v>
      </c>
      <c r="N25" t="n" s="2">
        <v>0</v>
      </c>
      <c r="O25" t="s" s="4">
        <v>1</v>
      </c>
    </row>
    <row r="26" spans="1:15">
      <c r="A26" t="n" s="2">
        <v>25</v>
      </c>
      <c r="B26" s="3">
        <f>HYPERLINK("https://my.zakupivli.pro/remote/dispatcher/state_purchase_view/63621749", "UA-2025-11-19-012569-a")</f>
        <v/>
      </c>
      <c r="C26" t="s" s="4">
        <v>196</v>
      </c>
      <c r="D26" t="s" s="4">
        <v>676</v>
      </c>
      <c r="E26" t="s" s="4">
        <v>528</v>
      </c>
      <c r="F26" t="s" s="4"/>
      <c r="G26" t="s" s="4">
        <v>328</v>
      </c>
      <c r="H26" t="s" s="4">
        <v>648</v>
      </c>
      <c r="I26" t="s" s="4">
        <v>436</v>
      </c>
      <c r="J26" t="s" s="4">
        <v>685</v>
      </c>
      <c r="K26" t="s" s="4">
        <v>171</v>
      </c>
      <c r="L26" t="n" s="6">
        <v>45986.0</v>
      </c>
      <c r="M26" t="n" s="6">
        <v>46022.0</v>
      </c>
      <c r="N26" t="n" s="2">
        <v>0</v>
      </c>
      <c r="O26" t="s" s="4">
        <v>549</v>
      </c>
    </row>
    <row r="27" spans="1:15">
      <c r="A27" t="n" s="2">
        <v>26</v>
      </c>
      <c r="B27" s="3">
        <f>HYPERLINK("https://my.zakupivli.pro/remote/dispatcher/state_purchase_view/63616582", "UA-2025-11-19-010527-a")</f>
        <v/>
      </c>
      <c r="C27" t="s" s="4">
        <v>263</v>
      </c>
      <c r="D27" t="s" s="4">
        <v>377</v>
      </c>
      <c r="E27" t="s" s="4">
        <v>528</v>
      </c>
      <c r="F27" t="s" s="4"/>
      <c r="G27" t="s" s="4">
        <v>340</v>
      </c>
      <c r="H27" t="s" s="4">
        <v>635</v>
      </c>
      <c r="I27" t="s" s="4">
        <v>436</v>
      </c>
      <c r="J27" t="s" s="4">
        <v>685</v>
      </c>
      <c r="K27" t="s" s="4">
        <v>158</v>
      </c>
      <c r="L27" t="n" s="6">
        <v>45986.0</v>
      </c>
      <c r="M27" t="n" s="6">
        <v>46022.0</v>
      </c>
      <c r="N27" t="n" s="2">
        <v>0</v>
      </c>
      <c r="O27" t="s" s="4">
        <v>515</v>
      </c>
    </row>
    <row r="28" spans="1:15">
      <c r="A28" t="n" s="2">
        <v>27</v>
      </c>
      <c r="B28" s="3">
        <f>HYPERLINK("https://my.zakupivli.pro/remote/dispatcher/state_purchase_view/63603229", "UA-2025-11-19-010516-a")</f>
        <v/>
      </c>
      <c r="C28" t="s" s="4">
        <v>198</v>
      </c>
      <c r="D28" t="s" s="4">
        <v>443</v>
      </c>
      <c r="E28" t="s" s="4">
        <v>528</v>
      </c>
      <c r="F28" t="s" s="4"/>
      <c r="G28" t="s" s="4">
        <v>324</v>
      </c>
      <c r="H28" t="s" s="4">
        <v>589</v>
      </c>
      <c r="I28" t="s" s="4">
        <v>436</v>
      </c>
      <c r="J28" t="s" s="4">
        <v>685</v>
      </c>
      <c r="K28" t="s" s="4">
        <v>160</v>
      </c>
      <c r="L28" t="n" s="6">
        <v>45986.0</v>
      </c>
      <c r="M28" t="n" s="6">
        <v>46022.0</v>
      </c>
      <c r="N28" t="n" s="2">
        <v>0</v>
      </c>
      <c r="O28" t="s" s="4">
        <v>559</v>
      </c>
    </row>
    <row r="29" spans="1:15">
      <c r="A29" t="n" s="2">
        <v>28</v>
      </c>
      <c r="B29" s="3">
        <f>HYPERLINK("https://my.zakupivli.pro/remote/dispatcher/state_purchase_view/63614565", "UA-2025-11-19-009599-a")</f>
        <v/>
      </c>
      <c r="C29" t="s" s="4">
        <v>8</v>
      </c>
      <c r="D29" t="s" s="4">
        <v>446</v>
      </c>
      <c r="E29" t="s" s="4">
        <v>528</v>
      </c>
      <c r="F29" t="s" s="4"/>
      <c r="G29" t="s" s="4">
        <v>334</v>
      </c>
      <c r="H29" t="s" s="4">
        <v>649</v>
      </c>
      <c r="I29" t="s" s="4">
        <v>436</v>
      </c>
      <c r="J29" t="s" s="4">
        <v>685</v>
      </c>
      <c r="K29" t="s" s="4">
        <v>155</v>
      </c>
      <c r="L29" t="n" s="6">
        <v>45986.0</v>
      </c>
      <c r="M29" t="n" s="6">
        <v>46022.0</v>
      </c>
      <c r="N29" t="n" s="2">
        <v>0</v>
      </c>
      <c r="O29" t="s" s="4">
        <v>533</v>
      </c>
    </row>
    <row r="30" spans="1:15">
      <c r="A30" t="n" s="2">
        <v>29</v>
      </c>
      <c r="B30" s="3">
        <f>HYPERLINK("https://my.zakupivli.pro/remote/dispatcher/state_purchase_view/63611822", "UA-2025-11-19-008416-a")</f>
        <v/>
      </c>
      <c r="C30" t="s" s="4">
        <v>13</v>
      </c>
      <c r="D30" t="s" s="4">
        <v>491</v>
      </c>
      <c r="E30" t="s" s="4">
        <v>528</v>
      </c>
      <c r="F30" t="s" s="4"/>
      <c r="G30" t="s" s="4">
        <v>324</v>
      </c>
      <c r="H30" t="s" s="4">
        <v>589</v>
      </c>
      <c r="I30" t="s" s="4">
        <v>436</v>
      </c>
      <c r="J30" t="s" s="4">
        <v>685</v>
      </c>
      <c r="K30" t="s" s="4">
        <v>170</v>
      </c>
      <c r="L30" t="n" s="6">
        <v>45985.0</v>
      </c>
      <c r="M30" t="n" s="6">
        <v>46022.0</v>
      </c>
      <c r="N30" t="n" s="2">
        <v>0</v>
      </c>
      <c r="O30" t="s" s="4">
        <v>559</v>
      </c>
    </row>
    <row r="31" spans="1:15">
      <c r="A31" t="n" s="2">
        <v>30</v>
      </c>
      <c r="B31" s="3">
        <f>HYPERLINK("https://my.zakupivli.pro/remote/dispatcher/state_purchase_view/63608158", "UA-2025-11-19-007868-a")</f>
        <v/>
      </c>
      <c r="C31" t="s" s="4">
        <v>240</v>
      </c>
      <c r="D31" t="s" s="4">
        <v>453</v>
      </c>
      <c r="E31" t="s" s="4">
        <v>528</v>
      </c>
      <c r="F31" t="s" s="4"/>
      <c r="G31" t="s" s="4">
        <v>246</v>
      </c>
      <c r="H31" t="s" s="4">
        <v>544</v>
      </c>
      <c r="I31" t="s" s="4">
        <v>436</v>
      </c>
      <c r="J31" t="s" s="4">
        <v>685</v>
      </c>
      <c r="K31" t="s" s="4">
        <v>176</v>
      </c>
      <c r="L31" t="n" s="6">
        <v>45986.0</v>
      </c>
      <c r="M31" t="n" s="6">
        <v>46022.0</v>
      </c>
      <c r="N31" t="n" s="2">
        <v>0</v>
      </c>
      <c r="O31" t="s" s="4">
        <v>386</v>
      </c>
    </row>
    <row r="32" spans="1:15">
      <c r="A32" t="n" s="2">
        <v>31</v>
      </c>
      <c r="B32" s="3">
        <f>HYPERLINK("https://my.zakupivli.pro/remote/dispatcher/state_purchase_view/63609610", "UA-2025-11-19-007217-a")</f>
        <v/>
      </c>
      <c r="C32" t="s" s="4">
        <v>220</v>
      </c>
      <c r="D32" t="s" s="4">
        <v>545</v>
      </c>
      <c r="E32" t="s" s="4">
        <v>528</v>
      </c>
      <c r="F32" t="s" s="4"/>
      <c r="G32" t="s" s="4">
        <v>264</v>
      </c>
      <c r="H32" t="s" s="4">
        <v>612</v>
      </c>
      <c r="I32" t="s" s="4">
        <v>436</v>
      </c>
      <c r="J32" t="s" s="4">
        <v>685</v>
      </c>
      <c r="K32" t="s" s="4">
        <v>156</v>
      </c>
      <c r="L32" t="n" s="6">
        <v>45985.0</v>
      </c>
      <c r="M32" t="n" s="6">
        <v>46022.0</v>
      </c>
      <c r="N32" t="n" s="2">
        <v>0</v>
      </c>
      <c r="O32" t="s" s="4">
        <v>397</v>
      </c>
    </row>
    <row r="33" spans="1:15">
      <c r="A33" t="n" s="2">
        <v>32</v>
      </c>
      <c r="B33" s="3">
        <f>HYPERLINK("https://my.zakupivli.pro/remote/dispatcher/state_purchase_view/63602051", "UA-2025-11-19-003800-a")</f>
        <v/>
      </c>
      <c r="C33" t="s" s="4">
        <v>31</v>
      </c>
      <c r="D33" t="s" s="4">
        <v>670</v>
      </c>
      <c r="E33" t="s" s="4">
        <v>528</v>
      </c>
      <c r="F33" t="s" s="4"/>
      <c r="G33" t="s" s="4">
        <v>304</v>
      </c>
      <c r="H33" t="s" s="4">
        <v>616</v>
      </c>
      <c r="I33" t="s" s="4">
        <v>436</v>
      </c>
      <c r="J33" t="s" s="4">
        <v>685</v>
      </c>
      <c r="K33" t="s" s="4">
        <v>172</v>
      </c>
      <c r="L33" t="n" s="6">
        <v>45986.0</v>
      </c>
      <c r="M33" t="n" s="6">
        <v>46022.0</v>
      </c>
      <c r="N33" t="n" s="2">
        <v>0</v>
      </c>
      <c r="O33" t="s" s="4">
        <v>536</v>
      </c>
    </row>
    <row r="34" spans="1:15">
      <c r="A34" t="n" s="2">
        <v>33</v>
      </c>
      <c r="B34" s="3">
        <f>HYPERLINK("https://my.zakupivli.pro/remote/dispatcher/state_purchase_view/63602051", "UA-2025-11-19-003800-a")</f>
        <v/>
      </c>
      <c r="C34" t="s" s="4">
        <v>31</v>
      </c>
      <c r="D34" t="s" s="4">
        <v>670</v>
      </c>
      <c r="E34" t="s" s="4">
        <v>528</v>
      </c>
      <c r="F34" t="s" s="4"/>
      <c r="G34" t="s" s="4">
        <v>333</v>
      </c>
      <c r="H34" t="s" s="4">
        <v>580</v>
      </c>
      <c r="I34" t="s" s="4">
        <v>436</v>
      </c>
      <c r="J34" t="s" s="4">
        <v>685</v>
      </c>
      <c r="K34" t="s" s="4">
        <v>3</v>
      </c>
      <c r="L34" t="s" s="4">
        <v>3</v>
      </c>
      <c r="M34" t="s" s="4">
        <v>3</v>
      </c>
      <c r="N34" t="s" s="4">
        <v>552</v>
      </c>
      <c r="O34" t="s" s="4">
        <v>350</v>
      </c>
    </row>
    <row r="35" spans="1:15">
      <c r="A35" t="n" s="2">
        <v>34</v>
      </c>
      <c r="B35" s="3">
        <f>HYPERLINK("https://my.zakupivli.pro/remote/dispatcher/state_purchase_view/63598825", "UA-2025-11-19-002613-a")</f>
        <v/>
      </c>
      <c r="C35" t="s" s="4">
        <v>295</v>
      </c>
      <c r="D35" t="s" s="4">
        <v>391</v>
      </c>
      <c r="E35" t="s" s="4">
        <v>528</v>
      </c>
      <c r="F35" t="s" s="4"/>
      <c r="G35" t="s" s="4">
        <v>321</v>
      </c>
      <c r="H35" t="s" s="4">
        <v>643</v>
      </c>
      <c r="I35" t="s" s="4">
        <v>436</v>
      </c>
      <c r="J35" t="s" s="4">
        <v>685</v>
      </c>
      <c r="K35" t="s" s="4">
        <v>163</v>
      </c>
      <c r="L35" t="n" s="6">
        <v>45985.0</v>
      </c>
      <c r="M35" t="n" s="6">
        <v>46022.0</v>
      </c>
      <c r="N35" t="n" s="2">
        <v>0</v>
      </c>
      <c r="O35" t="s" s="4">
        <v>547</v>
      </c>
    </row>
    <row r="36" spans="1:15">
      <c r="A36" t="n" s="2">
        <v>35</v>
      </c>
      <c r="B36" s="3">
        <f>HYPERLINK("https://my.zakupivli.pro/remote/dispatcher/state_purchase_view/63594932", "UA-2025-11-19-000780-a")</f>
        <v/>
      </c>
      <c r="C36" t="s" s="4">
        <v>257</v>
      </c>
      <c r="D36" t="s" s="4">
        <v>389</v>
      </c>
      <c r="E36" t="s" s="4">
        <v>528</v>
      </c>
      <c r="F36" t="s" s="4"/>
      <c r="G36" t="s" s="4">
        <v>318</v>
      </c>
      <c r="H36" t="s" s="4">
        <v>624</v>
      </c>
      <c r="I36" t="s" s="4">
        <v>436</v>
      </c>
      <c r="J36" t="s" s="4">
        <v>685</v>
      </c>
      <c r="K36" t="s" s="4">
        <v>159</v>
      </c>
      <c r="L36" t="n" s="6">
        <v>45986.0</v>
      </c>
      <c r="M36" t="n" s="6">
        <v>46022.0</v>
      </c>
      <c r="N36" t="n" s="2">
        <v>0</v>
      </c>
      <c r="O36" t="s" s="4">
        <v>482</v>
      </c>
    </row>
    <row r="37" spans="1:15">
      <c r="A37" t="n" s="2">
        <v>36</v>
      </c>
      <c r="B37" s="3">
        <f>HYPERLINK("https://my.zakupivli.pro/remote/dispatcher/state_purchase_view/63594932", "UA-2025-11-19-000780-a")</f>
        <v/>
      </c>
      <c r="C37" t="s" s="4">
        <v>257</v>
      </c>
      <c r="D37" t="s" s="4">
        <v>389</v>
      </c>
      <c r="E37" t="s" s="4">
        <v>528</v>
      </c>
      <c r="F37" t="s" s="4"/>
      <c r="G37" t="s" s="4">
        <v>299</v>
      </c>
      <c r="H37" t="s" s="4">
        <v>611</v>
      </c>
      <c r="I37" t="s" s="4">
        <v>436</v>
      </c>
      <c r="J37" t="s" s="4">
        <v>685</v>
      </c>
      <c r="K37" t="s" s="4">
        <v>3</v>
      </c>
      <c r="L37" t="s" s="4">
        <v>3</v>
      </c>
      <c r="M37" t="s" s="4">
        <v>3</v>
      </c>
      <c r="N37" t="s" s="4">
        <v>552</v>
      </c>
      <c r="O37" t="s" s="4">
        <v>546</v>
      </c>
    </row>
    <row r="38" spans="1:15">
      <c r="A38" t="n" s="2">
        <v>37</v>
      </c>
      <c r="B38" s="3">
        <f>HYPERLINK("https://my.zakupivli.pro/remote/dispatcher/state_purchase_view/63594932", "UA-2025-11-19-000780-a")</f>
        <v/>
      </c>
      <c r="C38" t="s" s="4">
        <v>257</v>
      </c>
      <c r="D38" t="s" s="4">
        <v>389</v>
      </c>
      <c r="E38" t="s" s="4">
        <v>528</v>
      </c>
      <c r="F38" t="s" s="4"/>
      <c r="G38" t="s" s="4">
        <v>329</v>
      </c>
      <c r="H38" t="s" s="4">
        <v>606</v>
      </c>
      <c r="I38" t="s" s="4">
        <v>436</v>
      </c>
      <c r="J38" t="s" s="4">
        <v>685</v>
      </c>
      <c r="K38" t="s" s="4">
        <v>3</v>
      </c>
      <c r="L38" t="s" s="4">
        <v>3</v>
      </c>
      <c r="M38" t="s" s="4">
        <v>3</v>
      </c>
      <c r="N38" t="s" s="4">
        <v>552</v>
      </c>
      <c r="O38" t="s" s="4">
        <v>666</v>
      </c>
    </row>
    <row r="39" spans="1:15">
      <c r="A39" t="n" s="2">
        <v>38</v>
      </c>
      <c r="B39" s="3">
        <f>HYPERLINK("https://my.zakupivli.pro/remote/dispatcher/state_purchase_view/63588356", "UA-2025-11-18-016022-a")</f>
        <v/>
      </c>
      <c r="C39" t="s" s="4">
        <v>37</v>
      </c>
      <c r="D39" t="s" s="4">
        <v>516</v>
      </c>
      <c r="E39" t="s" s="4">
        <v>528</v>
      </c>
      <c r="F39" t="s" s="4"/>
      <c r="G39" t="s" s="4">
        <v>325</v>
      </c>
      <c r="H39" t="s" s="4">
        <v>581</v>
      </c>
      <c r="I39" t="s" s="4">
        <v>436</v>
      </c>
      <c r="J39" t="s" s="4">
        <v>685</v>
      </c>
      <c r="K39" t="s" s="4">
        <v>165</v>
      </c>
      <c r="L39" t="n" s="6">
        <v>45986.0</v>
      </c>
      <c r="M39" t="n" s="6">
        <v>46022.0</v>
      </c>
      <c r="N39" t="n" s="2">
        <v>0</v>
      </c>
      <c r="O39" t="s" s="4">
        <v>355</v>
      </c>
    </row>
    <row r="40" spans="1:15">
      <c r="A40" t="n" s="2">
        <v>39</v>
      </c>
      <c r="B40" s="3">
        <f>HYPERLINK("https://my.zakupivli.pro/remote/dispatcher/state_purchase_view/63588356", "UA-2025-11-18-016022-a")</f>
        <v/>
      </c>
      <c r="C40" t="s" s="4">
        <v>37</v>
      </c>
      <c r="D40" t="s" s="4">
        <v>516</v>
      </c>
      <c r="E40" t="s" s="4">
        <v>528</v>
      </c>
      <c r="F40" t="s" s="4"/>
      <c r="G40" t="s" s="4">
        <v>246</v>
      </c>
      <c r="H40" t="s" s="4">
        <v>544</v>
      </c>
      <c r="I40" t="s" s="4">
        <v>436</v>
      </c>
      <c r="J40" t="s" s="4">
        <v>685</v>
      </c>
      <c r="K40" t="s" s="4">
        <v>3</v>
      </c>
      <c r="L40" t="s" s="4">
        <v>3</v>
      </c>
      <c r="M40" t="s" s="4">
        <v>3</v>
      </c>
      <c r="N40" t="s" s="4">
        <v>552</v>
      </c>
      <c r="O40" t="s" s="4">
        <v>386</v>
      </c>
    </row>
    <row r="41" spans="1:15">
      <c r="A41" t="n" s="2">
        <v>40</v>
      </c>
      <c r="B41" s="3">
        <f>HYPERLINK("https://my.zakupivli.pro/remote/dispatcher/state_purchase_view/63588356", "UA-2025-11-18-016022-a")</f>
        <v/>
      </c>
      <c r="C41" t="s" s="4">
        <v>37</v>
      </c>
      <c r="D41" t="s" s="4">
        <v>516</v>
      </c>
      <c r="E41" t="s" s="4">
        <v>528</v>
      </c>
      <c r="F41" t="s" s="4"/>
      <c r="G41" t="s" s="4">
        <v>261</v>
      </c>
      <c r="H41" t="s" s="4">
        <v>637</v>
      </c>
      <c r="I41" t="s" s="4">
        <v>436</v>
      </c>
      <c r="J41" t="s" s="4">
        <v>685</v>
      </c>
      <c r="K41" t="s" s="4">
        <v>3</v>
      </c>
      <c r="L41" t="s" s="4">
        <v>3</v>
      </c>
      <c r="M41" t="s" s="4">
        <v>3</v>
      </c>
      <c r="N41" t="s" s="4">
        <v>552</v>
      </c>
      <c r="O41" t="s" s="4">
        <v>395</v>
      </c>
    </row>
    <row r="42" spans="1:15">
      <c r="A42" t="n" s="2">
        <v>41</v>
      </c>
      <c r="B42" s="3">
        <f>HYPERLINK("https://my.zakupivli.pro/remote/dispatcher/state_purchase_view/63586137", "UA-2025-11-18-014709-a")</f>
        <v/>
      </c>
      <c r="C42" t="s" s="4">
        <v>234</v>
      </c>
      <c r="D42" t="s" s="4">
        <v>433</v>
      </c>
      <c r="E42" t="s" s="4">
        <v>528</v>
      </c>
      <c r="F42" t="s" s="4"/>
      <c r="G42" t="s" s="4">
        <v>272</v>
      </c>
      <c r="H42" t="s" s="4">
        <v>638</v>
      </c>
      <c r="I42" t="s" s="4">
        <v>436</v>
      </c>
      <c r="J42" t="s" s="4">
        <v>685</v>
      </c>
      <c r="K42" t="s" s="4">
        <v>133</v>
      </c>
      <c r="L42" t="n" s="6">
        <v>45992.0</v>
      </c>
      <c r="M42" t="n" s="6">
        <v>46022.0</v>
      </c>
      <c r="N42" t="n" s="2">
        <v>0</v>
      </c>
      <c r="O42" t="s" s="4">
        <v>483</v>
      </c>
    </row>
    <row r="43" spans="1:15">
      <c r="A43" t="n" s="2">
        <v>42</v>
      </c>
      <c r="B43" s="3">
        <f>HYPERLINK("https://my.zakupivli.pro/remote/dispatcher/state_purchase_view/63582377", "UA-2025-11-18-013141-a")</f>
        <v/>
      </c>
      <c r="C43" t="s" s="4">
        <v>14</v>
      </c>
      <c r="D43" t="s" s="4">
        <v>484</v>
      </c>
      <c r="E43" t="s" s="4">
        <v>528</v>
      </c>
      <c r="F43" t="s" s="4"/>
      <c r="G43" t="s" s="4">
        <v>307</v>
      </c>
      <c r="H43" t="s" s="4">
        <v>644</v>
      </c>
      <c r="I43" t="s" s="4">
        <v>436</v>
      </c>
      <c r="J43" t="s" s="4">
        <v>685</v>
      </c>
      <c r="K43" t="s" s="4">
        <v>142</v>
      </c>
      <c r="L43" t="n" s="6">
        <v>45986.0</v>
      </c>
      <c r="M43" t="n" s="6">
        <v>46022.0</v>
      </c>
      <c r="N43" t="n" s="2">
        <v>0</v>
      </c>
      <c r="O43" t="s" s="4">
        <v>570</v>
      </c>
    </row>
    <row r="44" spans="1:15">
      <c r="A44" t="n" s="2">
        <v>43</v>
      </c>
      <c r="B44" s="3">
        <f>HYPERLINK("https://my.zakupivli.pro/remote/dispatcher/state_purchase_view/63582377", "UA-2025-11-18-013141-a")</f>
        <v/>
      </c>
      <c r="C44" t="s" s="4">
        <v>14</v>
      </c>
      <c r="D44" t="s" s="4">
        <v>484</v>
      </c>
      <c r="E44" t="s" s="4">
        <v>528</v>
      </c>
      <c r="F44" t="s" s="4"/>
      <c r="G44" t="s" s="4">
        <v>268</v>
      </c>
      <c r="H44" t="s" s="4">
        <v>586</v>
      </c>
      <c r="I44" t="s" s="4">
        <v>436</v>
      </c>
      <c r="J44" t="s" s="4">
        <v>685</v>
      </c>
      <c r="K44" t="s" s="4">
        <v>3</v>
      </c>
      <c r="L44" t="s" s="4">
        <v>3</v>
      </c>
      <c r="M44" t="s" s="4">
        <v>3</v>
      </c>
      <c r="N44" t="s" s="4">
        <v>552</v>
      </c>
      <c r="O44" t="s" s="4">
        <v>351</v>
      </c>
    </row>
    <row r="45" spans="1:15">
      <c r="A45" t="n" s="2">
        <v>44</v>
      </c>
      <c r="B45" s="3">
        <f>HYPERLINK("https://my.zakupivli.pro/remote/dispatcher/state_purchase_view/63582377", "UA-2025-11-18-013141-a")</f>
        <v/>
      </c>
      <c r="C45" t="s" s="4">
        <v>14</v>
      </c>
      <c r="D45" t="s" s="4">
        <v>484</v>
      </c>
      <c r="E45" t="s" s="4">
        <v>528</v>
      </c>
      <c r="F45" t="s" s="4"/>
      <c r="G45" t="s" s="4">
        <v>321</v>
      </c>
      <c r="H45" t="s" s="4">
        <v>643</v>
      </c>
      <c r="I45" t="s" s="4">
        <v>436</v>
      </c>
      <c r="J45" t="s" s="4">
        <v>685</v>
      </c>
      <c r="K45" t="s" s="4">
        <v>3</v>
      </c>
      <c r="L45" t="s" s="4">
        <v>3</v>
      </c>
      <c r="M45" t="s" s="4">
        <v>3</v>
      </c>
      <c r="N45" t="s" s="4">
        <v>552</v>
      </c>
      <c r="O45" t="s" s="4">
        <v>346</v>
      </c>
    </row>
    <row r="46" spans="1:15">
      <c r="A46" t="n" s="2">
        <v>45</v>
      </c>
      <c r="B46" s="3">
        <f>HYPERLINK("https://my.zakupivli.pro/remote/dispatcher/state_purchase_view/63582377", "UA-2025-11-18-013141-a")</f>
        <v/>
      </c>
      <c r="C46" t="s" s="4">
        <v>14</v>
      </c>
      <c r="D46" t="s" s="4">
        <v>484</v>
      </c>
      <c r="E46" t="s" s="4">
        <v>528</v>
      </c>
      <c r="F46" t="s" s="4"/>
      <c r="G46" t="s" s="4">
        <v>261</v>
      </c>
      <c r="H46" t="s" s="4">
        <v>637</v>
      </c>
      <c r="I46" t="s" s="4">
        <v>436</v>
      </c>
      <c r="J46" t="s" s="4">
        <v>685</v>
      </c>
      <c r="K46" t="s" s="4">
        <v>3</v>
      </c>
      <c r="L46" t="s" s="4">
        <v>3</v>
      </c>
      <c r="M46" t="s" s="4">
        <v>3</v>
      </c>
      <c r="N46" t="s" s="4">
        <v>552</v>
      </c>
      <c r="O46" t="s" s="4">
        <v>395</v>
      </c>
    </row>
    <row r="47" spans="1:15">
      <c r="A47" t="n" s="2">
        <v>46</v>
      </c>
      <c r="B47" s="3">
        <f>HYPERLINK("https://my.zakupivli.pro/remote/dispatcher/state_purchase_view/63582377", "UA-2025-11-18-013141-a")</f>
        <v/>
      </c>
      <c r="C47" t="s" s="4">
        <v>14</v>
      </c>
      <c r="D47" t="s" s="4">
        <v>484</v>
      </c>
      <c r="E47" t="s" s="4">
        <v>528</v>
      </c>
      <c r="F47" t="s" s="4"/>
      <c r="G47" t="s" s="4">
        <v>310</v>
      </c>
      <c r="H47" t="s" s="4">
        <v>604</v>
      </c>
      <c r="I47" t="s" s="4">
        <v>436</v>
      </c>
      <c r="J47" t="s" s="4">
        <v>685</v>
      </c>
      <c r="K47" t="s" s="4">
        <v>3</v>
      </c>
      <c r="L47" t="s" s="4">
        <v>3</v>
      </c>
      <c r="M47" t="s" s="4">
        <v>3</v>
      </c>
      <c r="N47" t="s" s="4">
        <v>552</v>
      </c>
      <c r="O47" t="s" s="4">
        <v>352</v>
      </c>
    </row>
    <row r="48" spans="1:15">
      <c r="A48" t="n" s="2">
        <v>47</v>
      </c>
      <c r="B48" s="3">
        <f>HYPERLINK("https://my.zakupivli.pro/remote/dispatcher/state_purchase_view/63581906", "UA-2025-11-18-013067-a")</f>
        <v/>
      </c>
      <c r="C48" t="s" s="4">
        <v>30</v>
      </c>
      <c r="D48" t="s" s="4">
        <v>486</v>
      </c>
      <c r="E48" t="s" s="4">
        <v>528</v>
      </c>
      <c r="F48" t="s" s="4"/>
      <c r="G48" t="s" s="4">
        <v>277</v>
      </c>
      <c r="H48" t="s" s="4">
        <v>634</v>
      </c>
      <c r="I48" t="s" s="4">
        <v>436</v>
      </c>
      <c r="J48" t="s" s="4">
        <v>685</v>
      </c>
      <c r="K48" t="s" s="4">
        <v>141</v>
      </c>
      <c r="L48" t="n" s="6">
        <v>45985.0</v>
      </c>
      <c r="M48" t="n" s="6">
        <v>46022.0</v>
      </c>
      <c r="N48" t="n" s="2">
        <v>0</v>
      </c>
      <c r="O48" t="s" s="4">
        <v>424</v>
      </c>
    </row>
    <row r="49" spans="1:15">
      <c r="A49" t="n" s="2">
        <v>48</v>
      </c>
      <c r="B49" s="3">
        <f>HYPERLINK("https://my.zakupivli.pro/remote/dispatcher/state_purchase_view/63581906", "UA-2025-11-18-013067-a")</f>
        <v/>
      </c>
      <c r="C49" t="s" s="4">
        <v>30</v>
      </c>
      <c r="D49" t="s" s="4">
        <v>486</v>
      </c>
      <c r="E49" t="s" s="4">
        <v>528</v>
      </c>
      <c r="F49" t="s" s="4"/>
      <c r="G49" t="s" s="4">
        <v>299</v>
      </c>
      <c r="H49" t="s" s="4">
        <v>611</v>
      </c>
      <c r="I49" t="s" s="4">
        <v>436</v>
      </c>
      <c r="J49" t="s" s="4">
        <v>685</v>
      </c>
      <c r="K49" t="s" s="4">
        <v>3</v>
      </c>
      <c r="L49" t="s" s="4">
        <v>3</v>
      </c>
      <c r="M49" t="s" s="4">
        <v>3</v>
      </c>
      <c r="N49" t="s" s="4">
        <v>552</v>
      </c>
      <c r="O49" t="s" s="4">
        <v>546</v>
      </c>
    </row>
    <row r="50" spans="1:15">
      <c r="A50" t="n" s="2">
        <v>49</v>
      </c>
      <c r="B50" s="3">
        <f>HYPERLINK("https://my.zakupivli.pro/remote/dispatcher/state_purchase_view/63581906", "UA-2025-11-18-013067-a")</f>
        <v/>
      </c>
      <c r="C50" t="s" s="4">
        <v>30</v>
      </c>
      <c r="D50" t="s" s="4">
        <v>486</v>
      </c>
      <c r="E50" t="s" s="4">
        <v>528</v>
      </c>
      <c r="F50" t="s" s="4"/>
      <c r="G50" t="s" s="4">
        <v>261</v>
      </c>
      <c r="H50" t="s" s="4">
        <v>637</v>
      </c>
      <c r="I50" t="s" s="4">
        <v>436</v>
      </c>
      <c r="J50" t="s" s="4">
        <v>685</v>
      </c>
      <c r="K50" t="s" s="4">
        <v>3</v>
      </c>
      <c r="L50" t="s" s="4">
        <v>3</v>
      </c>
      <c r="M50" t="s" s="4">
        <v>3</v>
      </c>
      <c r="N50" t="s" s="4">
        <v>552</v>
      </c>
      <c r="O50" t="s" s="4">
        <v>395</v>
      </c>
    </row>
    <row r="51" spans="1:15">
      <c r="A51" t="n" s="2">
        <v>50</v>
      </c>
      <c r="B51" s="3">
        <f>HYPERLINK("https://my.zakupivli.pro/remote/dispatcher/state_purchase_view/63579535", "UA-2025-11-18-012082-a")</f>
        <v/>
      </c>
      <c r="C51" t="s" s="4">
        <v>206</v>
      </c>
      <c r="D51" t="s" s="4">
        <v>542</v>
      </c>
      <c r="E51" t="s" s="4">
        <v>528</v>
      </c>
      <c r="F51" t="s" s="4"/>
      <c r="G51" t="s" s="4">
        <v>314</v>
      </c>
      <c r="H51" t="s" s="4">
        <v>608</v>
      </c>
      <c r="I51" t="s" s="4">
        <v>436</v>
      </c>
      <c r="J51" t="s" s="4">
        <v>685</v>
      </c>
      <c r="K51" t="s" s="4">
        <v>139</v>
      </c>
      <c r="L51" t="n" s="6">
        <v>45985.0</v>
      </c>
      <c r="M51" t="n" s="6">
        <v>46022.0</v>
      </c>
      <c r="N51" t="n" s="2">
        <v>0</v>
      </c>
      <c r="O51" t="s" s="4">
        <v>563</v>
      </c>
    </row>
    <row r="52" spans="1:15">
      <c r="A52" t="n" s="2">
        <v>51</v>
      </c>
      <c r="B52" s="3">
        <f>HYPERLINK("https://my.zakupivli.pro/remote/dispatcher/state_purchase_view/63579439", "UA-2025-11-18-012014-a")</f>
        <v/>
      </c>
      <c r="C52" t="s" s="4">
        <v>49</v>
      </c>
      <c r="D52" t="s" s="4">
        <v>492</v>
      </c>
      <c r="E52" t="s" s="4">
        <v>528</v>
      </c>
      <c r="F52" t="s" s="4"/>
      <c r="G52" t="s" s="4">
        <v>275</v>
      </c>
      <c r="H52" t="s" s="4">
        <v>601</v>
      </c>
      <c r="I52" t="s" s="4">
        <v>436</v>
      </c>
      <c r="J52" t="s" s="4">
        <v>685</v>
      </c>
      <c r="K52" t="s" s="4">
        <v>125</v>
      </c>
      <c r="L52" t="n" s="6">
        <v>45985.0</v>
      </c>
      <c r="M52" t="n" s="6">
        <v>45991.0</v>
      </c>
      <c r="N52" t="n" s="2">
        <v>0</v>
      </c>
      <c r="O52" t="s" s="4">
        <v>402</v>
      </c>
    </row>
    <row r="53" spans="1:15">
      <c r="A53" t="n" s="2">
        <v>52</v>
      </c>
      <c r="B53" s="3">
        <f>HYPERLINK("https://my.zakupivli.pro/remote/dispatcher/state_purchase_view/63578561", "UA-2025-11-18-011804-a")</f>
        <v/>
      </c>
      <c r="C53" t="s" s="4">
        <v>28</v>
      </c>
      <c r="D53" t="s" s="4">
        <v>423</v>
      </c>
      <c r="E53" t="s" s="4">
        <v>528</v>
      </c>
      <c r="F53" t="s" s="4"/>
      <c r="G53" t="s" s="4">
        <v>246</v>
      </c>
      <c r="H53" t="s" s="4">
        <v>544</v>
      </c>
      <c r="I53" t="s" s="4">
        <v>436</v>
      </c>
      <c r="J53" t="s" s="4">
        <v>685</v>
      </c>
      <c r="K53" t="s" s="4">
        <v>153</v>
      </c>
      <c r="L53" t="n" s="6">
        <v>45985.0</v>
      </c>
      <c r="M53" t="n" s="6">
        <v>46022.0</v>
      </c>
      <c r="N53" t="n" s="2">
        <v>0</v>
      </c>
      <c r="O53" t="s" s="4">
        <v>386</v>
      </c>
    </row>
    <row r="54" spans="1:15">
      <c r="A54" t="n" s="2">
        <v>53</v>
      </c>
      <c r="B54" s="3">
        <f>HYPERLINK("https://my.zakupivli.pro/remote/dispatcher/state_purchase_view/63578561", "UA-2025-11-18-011804-a")</f>
        <v/>
      </c>
      <c r="C54" t="s" s="4">
        <v>28</v>
      </c>
      <c r="D54" t="s" s="4">
        <v>423</v>
      </c>
      <c r="E54" t="s" s="4">
        <v>528</v>
      </c>
      <c r="F54" t="s" s="4"/>
      <c r="G54" t="s" s="4">
        <v>271</v>
      </c>
      <c r="H54" t="s" s="4">
        <v>625</v>
      </c>
      <c r="I54" t="s" s="4">
        <v>436</v>
      </c>
      <c r="J54" t="s" s="4">
        <v>685</v>
      </c>
      <c r="K54" t="s" s="4">
        <v>3</v>
      </c>
      <c r="L54" t="s" s="4">
        <v>3</v>
      </c>
      <c r="M54" t="s" s="4">
        <v>3</v>
      </c>
      <c r="N54" t="s" s="4">
        <v>552</v>
      </c>
      <c r="O54" t="s" s="4">
        <v>412</v>
      </c>
    </row>
    <row r="55" spans="1:15">
      <c r="A55" t="n" s="2">
        <v>54</v>
      </c>
      <c r="B55" s="3">
        <f>HYPERLINK("https://my.zakupivli.pro/remote/dispatcher/state_purchase_view/63578561", "UA-2025-11-18-011804-a")</f>
        <v/>
      </c>
      <c r="C55" t="s" s="4">
        <v>28</v>
      </c>
      <c r="D55" t="s" s="4">
        <v>423</v>
      </c>
      <c r="E55" t="s" s="4">
        <v>528</v>
      </c>
      <c r="F55" t="s" s="4"/>
      <c r="G55" t="s" s="4">
        <v>261</v>
      </c>
      <c r="H55" t="s" s="4">
        <v>637</v>
      </c>
      <c r="I55" t="s" s="4">
        <v>436</v>
      </c>
      <c r="J55" t="s" s="4">
        <v>685</v>
      </c>
      <c r="K55" t="s" s="4">
        <v>3</v>
      </c>
      <c r="L55" t="s" s="4">
        <v>3</v>
      </c>
      <c r="M55" t="s" s="4">
        <v>3</v>
      </c>
      <c r="N55" t="s" s="4">
        <v>552</v>
      </c>
      <c r="O55" t="s" s="4">
        <v>395</v>
      </c>
    </row>
    <row r="56" spans="1:15">
      <c r="A56" t="n" s="2">
        <v>55</v>
      </c>
      <c r="B56" s="3">
        <f>HYPERLINK("https://my.zakupivli.pro/remote/dispatcher/state_purchase_view/63577489", "UA-2025-11-18-011146-a")</f>
        <v/>
      </c>
      <c r="C56" t="s" s="4">
        <v>187</v>
      </c>
      <c r="D56" t="s" s="4">
        <v>510</v>
      </c>
      <c r="E56" t="s" s="4">
        <v>528</v>
      </c>
      <c r="F56" t="s" s="4"/>
      <c r="G56" t="s" s="4">
        <v>271</v>
      </c>
      <c r="H56" t="s" s="4">
        <v>625</v>
      </c>
      <c r="I56" t="s" s="4">
        <v>436</v>
      </c>
      <c r="J56" t="s" s="4">
        <v>685</v>
      </c>
      <c r="K56" t="s" s="4">
        <v>130</v>
      </c>
      <c r="L56" t="n" s="6">
        <v>45986.0</v>
      </c>
      <c r="M56" t="n" s="6">
        <v>46022.0</v>
      </c>
      <c r="N56" t="n" s="2">
        <v>0</v>
      </c>
      <c r="O56" t="s" s="4">
        <v>412</v>
      </c>
    </row>
    <row r="57" spans="1:15">
      <c r="A57" t="n" s="2">
        <v>56</v>
      </c>
      <c r="B57" s="3">
        <f>HYPERLINK("https://my.zakupivli.pro/remote/dispatcher/state_purchase_view/63573359", "UA-2025-11-18-009231-a")</f>
        <v/>
      </c>
      <c r="C57" t="s" s="4">
        <v>18</v>
      </c>
      <c r="D57" t="s" s="4">
        <v>447</v>
      </c>
      <c r="E57" t="s" s="4">
        <v>528</v>
      </c>
      <c r="F57" t="s" s="4"/>
      <c r="G57" t="s" s="4">
        <v>277</v>
      </c>
      <c r="H57" t="s" s="4">
        <v>634</v>
      </c>
      <c r="I57" t="s" s="4">
        <v>436</v>
      </c>
      <c r="J57" t="s" s="4">
        <v>685</v>
      </c>
      <c r="K57" t="s" s="4">
        <v>136</v>
      </c>
      <c r="L57" t="n" s="6">
        <v>45986.0</v>
      </c>
      <c r="M57" t="n" s="6">
        <v>46022.0</v>
      </c>
      <c r="N57" t="n" s="2">
        <v>0</v>
      </c>
      <c r="O57" t="s" s="4">
        <v>424</v>
      </c>
    </row>
    <row r="58" spans="1:15">
      <c r="A58" t="n" s="2">
        <v>57</v>
      </c>
      <c r="B58" s="3">
        <f>HYPERLINK("https://my.zakupivli.pro/remote/dispatcher/state_purchase_view/63573359", "UA-2025-11-18-009231-a")</f>
        <v/>
      </c>
      <c r="C58" t="s" s="4">
        <v>18</v>
      </c>
      <c r="D58" t="s" s="4">
        <v>447</v>
      </c>
      <c r="E58" t="s" s="4">
        <v>528</v>
      </c>
      <c r="F58" t="s" s="4"/>
      <c r="G58" t="s" s="4">
        <v>261</v>
      </c>
      <c r="H58" t="s" s="4">
        <v>637</v>
      </c>
      <c r="I58" t="s" s="4">
        <v>436</v>
      </c>
      <c r="J58" t="s" s="4">
        <v>685</v>
      </c>
      <c r="K58" t="s" s="4">
        <v>3</v>
      </c>
      <c r="L58" t="s" s="4">
        <v>3</v>
      </c>
      <c r="M58" t="s" s="4">
        <v>3</v>
      </c>
      <c r="N58" t="s" s="4">
        <v>552</v>
      </c>
      <c r="O58" t="s" s="4">
        <v>395</v>
      </c>
    </row>
    <row r="59" spans="1:15">
      <c r="A59" t="n" s="2">
        <v>58</v>
      </c>
      <c r="B59" s="3">
        <f>HYPERLINK("https://my.zakupivli.pro/remote/dispatcher/state_purchase_view/63573268", "UA-2025-11-18-009227-a")</f>
        <v/>
      </c>
      <c r="C59" t="s" s="4">
        <v>54</v>
      </c>
      <c r="D59" t="s" s="4">
        <v>654</v>
      </c>
      <c r="E59" t="s" s="4">
        <v>528</v>
      </c>
      <c r="F59" t="s" s="4"/>
      <c r="G59" t="s" s="4">
        <v>276</v>
      </c>
      <c r="H59" t="s" s="4">
        <v>593</v>
      </c>
      <c r="I59" t="s" s="4">
        <v>436</v>
      </c>
      <c r="J59" t="s" s="4">
        <v>685</v>
      </c>
      <c r="K59" t="s" s="4">
        <v>169</v>
      </c>
      <c r="L59" t="n" s="6">
        <v>45992.0</v>
      </c>
      <c r="M59" t="n" s="6">
        <v>46022.0</v>
      </c>
      <c r="N59" t="n" s="2">
        <v>0</v>
      </c>
      <c r="O59" t="s" s="4">
        <v>514</v>
      </c>
    </row>
    <row r="60" spans="1:15">
      <c r="A60" t="n" s="2">
        <v>59</v>
      </c>
      <c r="B60" s="3">
        <f>HYPERLINK("https://my.zakupivli.pro/remote/dispatcher/state_purchase_view/63571187", "UA-2025-11-18-008363-a")</f>
        <v/>
      </c>
      <c r="C60" t="s" s="4">
        <v>4</v>
      </c>
      <c r="D60" t="s" s="4">
        <v>477</v>
      </c>
      <c r="E60" t="s" s="4">
        <v>528</v>
      </c>
      <c r="F60" t="s" s="4"/>
      <c r="G60" t="s" s="4">
        <v>260</v>
      </c>
      <c r="H60" t="s" s="4">
        <v>620</v>
      </c>
      <c r="I60" t="s" s="4">
        <v>436</v>
      </c>
      <c r="J60" t="s" s="4">
        <v>685</v>
      </c>
      <c r="K60" t="s" s="4">
        <v>149</v>
      </c>
      <c r="L60" t="n" s="6">
        <v>45985.0</v>
      </c>
      <c r="M60" t="n" s="6">
        <v>46022.0</v>
      </c>
      <c r="N60" t="n" s="2">
        <v>0</v>
      </c>
      <c r="O60" t="s" s="4">
        <v>517</v>
      </c>
    </row>
    <row r="61" spans="1:15">
      <c r="A61" t="n" s="2">
        <v>60</v>
      </c>
      <c r="B61" s="3">
        <f>HYPERLINK("https://my.zakupivli.pro/remote/dispatcher/state_purchase_view/63569862", "UA-2025-11-18-007835-a")</f>
        <v/>
      </c>
      <c r="C61" t="s" s="4">
        <v>250</v>
      </c>
      <c r="D61" t="s" s="4">
        <v>383</v>
      </c>
      <c r="E61" t="s" s="4">
        <v>528</v>
      </c>
      <c r="F61" t="s" s="4"/>
      <c r="G61" t="s" s="4">
        <v>214</v>
      </c>
      <c r="H61" t="s" s="4">
        <v>658</v>
      </c>
      <c r="I61" t="s" s="4">
        <v>436</v>
      </c>
      <c r="J61" t="s" s="4">
        <v>685</v>
      </c>
      <c r="K61" t="s" s="4">
        <v>173</v>
      </c>
      <c r="L61" t="n" s="6">
        <v>45986.0</v>
      </c>
      <c r="M61" t="n" s="6">
        <v>46022.0</v>
      </c>
      <c r="N61" t="n" s="2">
        <v>0</v>
      </c>
      <c r="O61" t="s" s="4">
        <v>562</v>
      </c>
    </row>
    <row r="62" spans="1:15">
      <c r="A62" t="n" s="2">
        <v>61</v>
      </c>
      <c r="B62" s="3">
        <f>HYPERLINK("https://my.zakupivli.pro/remote/dispatcher/state_purchase_view/63569862", "UA-2025-11-18-007835-a")</f>
        <v/>
      </c>
      <c r="C62" t="s" s="4">
        <v>250</v>
      </c>
      <c r="D62" t="s" s="4">
        <v>383</v>
      </c>
      <c r="E62" t="s" s="4">
        <v>528</v>
      </c>
      <c r="F62" t="s" s="4"/>
      <c r="G62" t="s" s="4">
        <v>278</v>
      </c>
      <c r="H62" t="s" s="4">
        <v>647</v>
      </c>
      <c r="I62" t="s" s="4">
        <v>436</v>
      </c>
      <c r="J62" t="s" s="4">
        <v>685</v>
      </c>
      <c r="K62" t="s" s="4">
        <v>3</v>
      </c>
      <c r="L62" t="s" s="4">
        <v>3</v>
      </c>
      <c r="M62" t="s" s="4">
        <v>3</v>
      </c>
      <c r="N62" t="s" s="4">
        <v>552</v>
      </c>
      <c r="O62" t="s" s="4">
        <v>561</v>
      </c>
    </row>
    <row r="63" spans="1:15">
      <c r="A63" t="n" s="2">
        <v>62</v>
      </c>
      <c r="B63" s="3">
        <f>HYPERLINK("https://my.zakupivli.pro/remote/dispatcher/state_purchase_view/63569063", "UA-2025-11-18-007431-a")</f>
        <v/>
      </c>
      <c r="C63" t="s" s="4">
        <v>202</v>
      </c>
      <c r="D63" t="s" s="4">
        <v>475</v>
      </c>
      <c r="E63" t="s" s="4">
        <v>528</v>
      </c>
      <c r="F63" t="s" s="4"/>
      <c r="G63" t="s" s="4">
        <v>275</v>
      </c>
      <c r="H63" t="s" s="4">
        <v>601</v>
      </c>
      <c r="I63" t="s" s="4">
        <v>436</v>
      </c>
      <c r="J63" t="s" s="4">
        <v>685</v>
      </c>
      <c r="K63" t="s" s="4">
        <v>124</v>
      </c>
      <c r="L63" t="n" s="6">
        <v>45985.0</v>
      </c>
      <c r="M63" t="n" s="6">
        <v>46022.0</v>
      </c>
      <c r="N63" t="n" s="2">
        <v>0</v>
      </c>
      <c r="O63" t="s" s="4">
        <v>402</v>
      </c>
    </row>
    <row r="64" spans="1:15">
      <c r="A64" t="n" s="2">
        <v>63</v>
      </c>
      <c r="B64" s="3">
        <f>HYPERLINK("https://my.zakupivli.pro/remote/dispatcher/state_purchase_view/63566968", "UA-2025-11-18-006907-a")</f>
        <v/>
      </c>
      <c r="C64" t="s" s="4">
        <v>306</v>
      </c>
      <c r="D64" t="s" s="4">
        <v>461</v>
      </c>
      <c r="E64" t="s" s="4">
        <v>528</v>
      </c>
      <c r="F64" t="s" s="4"/>
      <c r="G64" t="s" s="4">
        <v>311</v>
      </c>
      <c r="H64" t="s" s="4">
        <v>609</v>
      </c>
      <c r="I64" t="s" s="4">
        <v>436</v>
      </c>
      <c r="J64" t="s" s="4">
        <v>685</v>
      </c>
      <c r="K64" t="s" s="4">
        <v>162</v>
      </c>
      <c r="L64" t="n" s="6">
        <v>45992.0</v>
      </c>
      <c r="M64" t="n" s="6">
        <v>46022.0</v>
      </c>
      <c r="N64" t="n" s="2">
        <v>0</v>
      </c>
      <c r="O64" t="s" s="4">
        <v>688</v>
      </c>
    </row>
    <row r="65" spans="1:15">
      <c r="A65" t="n" s="2">
        <v>64</v>
      </c>
      <c r="B65" s="3">
        <f>HYPERLINK("https://my.zakupivli.pro/remote/dispatcher/state_purchase_view/63564507", "UA-2025-11-18-005375-a")</f>
        <v/>
      </c>
      <c r="C65" t="s" s="4">
        <v>40</v>
      </c>
      <c r="D65" t="s" s="4">
        <v>384</v>
      </c>
      <c r="E65" t="s" s="4">
        <v>528</v>
      </c>
      <c r="F65" t="s" s="4"/>
      <c r="G65" t="s" s="4">
        <v>299</v>
      </c>
      <c r="H65" t="s" s="4">
        <v>611</v>
      </c>
      <c r="I65" t="s" s="4">
        <v>436</v>
      </c>
      <c r="J65" t="s" s="4">
        <v>685</v>
      </c>
      <c r="K65" t="s" s="4">
        <v>3</v>
      </c>
      <c r="L65" t="s" s="4">
        <v>3</v>
      </c>
      <c r="M65" t="s" s="4">
        <v>3</v>
      </c>
      <c r="N65" t="s" s="4">
        <v>552</v>
      </c>
      <c r="O65" t="s" s="4">
        <v>546</v>
      </c>
    </row>
    <row r="66" spans="1:15">
      <c r="A66" t="n" s="2">
        <v>65</v>
      </c>
      <c r="B66" s="3">
        <f>HYPERLINK("https://my.zakupivli.pro/remote/dispatcher/state_purchase_view/63564507", "UA-2025-11-18-005375-a")</f>
        <v/>
      </c>
      <c r="C66" t="s" s="4">
        <v>40</v>
      </c>
      <c r="D66" t="s" s="4">
        <v>384</v>
      </c>
      <c r="E66" t="s" s="4">
        <v>528</v>
      </c>
      <c r="F66" t="s" s="4"/>
      <c r="G66" t="s" s="4">
        <v>337</v>
      </c>
      <c r="H66" t="s" s="4">
        <v>614</v>
      </c>
      <c r="I66" t="s" s="4">
        <v>436</v>
      </c>
      <c r="J66" t="s" s="4">
        <v>685</v>
      </c>
      <c r="K66" t="s" s="4">
        <v>143</v>
      </c>
      <c r="L66" t="n" s="6">
        <v>45986.0</v>
      </c>
      <c r="M66" t="n" s="6">
        <v>46022.0</v>
      </c>
      <c r="N66" t="n" s="2">
        <v>0</v>
      </c>
      <c r="O66" t="s" s="4">
        <v>679</v>
      </c>
    </row>
    <row r="67" spans="1:15">
      <c r="A67" t="n" s="2">
        <v>66</v>
      </c>
      <c r="B67" s="3">
        <f>HYPERLINK("https://my.zakupivli.pro/remote/dispatcher/state_purchase_view/63564284", "UA-2025-11-18-004950-a")</f>
        <v/>
      </c>
      <c r="C67" t="s" s="4">
        <v>332</v>
      </c>
      <c r="D67" t="s" s="4">
        <v>494</v>
      </c>
      <c r="E67" t="s" s="4">
        <v>528</v>
      </c>
      <c r="F67" t="s" s="4"/>
      <c r="G67" t="s" s="4">
        <v>277</v>
      </c>
      <c r="H67" t="s" s="4">
        <v>634</v>
      </c>
      <c r="I67" t="s" s="4">
        <v>436</v>
      </c>
      <c r="J67" t="s" s="4">
        <v>685</v>
      </c>
      <c r="K67" t="s" s="4">
        <v>126</v>
      </c>
      <c r="L67" t="n" s="6">
        <v>45992.0</v>
      </c>
      <c r="M67" t="n" s="6">
        <v>46022.0</v>
      </c>
      <c r="N67" t="n" s="2">
        <v>0</v>
      </c>
      <c r="O67" t="s" s="4">
        <v>424</v>
      </c>
    </row>
    <row r="68" spans="1:15">
      <c r="A68" t="n" s="2">
        <v>67</v>
      </c>
      <c r="B68" s="3">
        <f>HYPERLINK("https://my.zakupivli.pro/remote/dispatcher/state_purchase_view/63564284", "UA-2025-11-18-004950-a")</f>
        <v/>
      </c>
      <c r="C68" t="s" s="4">
        <v>332</v>
      </c>
      <c r="D68" t="s" s="4">
        <v>494</v>
      </c>
      <c r="E68" t="s" s="4">
        <v>528</v>
      </c>
      <c r="F68" t="s" s="4"/>
      <c r="G68" t="s" s="4">
        <v>261</v>
      </c>
      <c r="H68" t="s" s="4">
        <v>637</v>
      </c>
      <c r="I68" t="s" s="4">
        <v>436</v>
      </c>
      <c r="J68" t="s" s="4">
        <v>685</v>
      </c>
      <c r="K68" t="s" s="4">
        <v>3</v>
      </c>
      <c r="L68" t="s" s="4">
        <v>3</v>
      </c>
      <c r="M68" t="s" s="4">
        <v>3</v>
      </c>
      <c r="N68" t="s" s="4">
        <v>552</v>
      </c>
      <c r="O68" t="s" s="4">
        <v>395</v>
      </c>
    </row>
    <row r="69" spans="1:15">
      <c r="A69" t="n" s="2">
        <v>68</v>
      </c>
      <c r="B69" s="3">
        <f>HYPERLINK("https://my.zakupivli.pro/remote/dispatcher/state_purchase_view/63563555", "UA-2025-11-18-004941-a")</f>
        <v/>
      </c>
      <c r="C69" t="s" s="4">
        <v>29</v>
      </c>
      <c r="D69" t="s" s="4">
        <v>541</v>
      </c>
      <c r="E69" t="s" s="4">
        <v>528</v>
      </c>
      <c r="F69" t="s" s="4"/>
      <c r="G69" t="s" s="4">
        <v>299</v>
      </c>
      <c r="H69" t="s" s="4">
        <v>611</v>
      </c>
      <c r="I69" t="s" s="4">
        <v>436</v>
      </c>
      <c r="J69" t="s" s="4">
        <v>685</v>
      </c>
      <c r="K69" t="s" s="4">
        <v>129</v>
      </c>
      <c r="L69" t="n" s="6">
        <v>45992.0</v>
      </c>
      <c r="M69" t="n" s="6">
        <v>46022.0</v>
      </c>
      <c r="N69" t="n" s="2">
        <v>0</v>
      </c>
      <c r="O69" t="s" s="4">
        <v>546</v>
      </c>
    </row>
    <row r="70" spans="1:15">
      <c r="A70" t="n" s="2">
        <v>69</v>
      </c>
      <c r="B70" s="3">
        <f>HYPERLINK("https://my.zakupivli.pro/remote/dispatcher/state_purchase_view/63562610", "UA-2025-11-18-004494-a")</f>
        <v/>
      </c>
      <c r="C70" t="s" s="4">
        <v>212</v>
      </c>
      <c r="D70" t="s" s="4">
        <v>493</v>
      </c>
      <c r="E70" t="s" s="4">
        <v>528</v>
      </c>
      <c r="F70" t="s" s="4"/>
      <c r="G70" t="s" s="4">
        <v>313</v>
      </c>
      <c r="H70" t="s" s="4">
        <v>610</v>
      </c>
      <c r="I70" t="s" s="4">
        <v>436</v>
      </c>
      <c r="J70" t="s" s="4">
        <v>685</v>
      </c>
      <c r="K70" t="s" s="4">
        <v>154</v>
      </c>
      <c r="L70" t="n" s="6">
        <v>45986.0</v>
      </c>
      <c r="M70" t="n" s="6">
        <v>46022.0</v>
      </c>
      <c r="N70" t="n" s="2">
        <v>0</v>
      </c>
      <c r="O70" t="s" s="4">
        <v>425</v>
      </c>
    </row>
    <row r="71" spans="1:15">
      <c r="A71" t="n" s="2">
        <v>70</v>
      </c>
      <c r="B71" s="3">
        <f>HYPERLINK("https://my.zakupivli.pro/remote/dispatcher/state_purchase_view/63562589", "UA-2025-11-18-004373-a")</f>
        <v/>
      </c>
      <c r="C71" t="s" s="4">
        <v>41</v>
      </c>
      <c r="D71" t="s" s="4">
        <v>554</v>
      </c>
      <c r="E71" t="s" s="4">
        <v>528</v>
      </c>
      <c r="F71" t="s" s="4"/>
      <c r="G71" t="s" s="4">
        <v>325</v>
      </c>
      <c r="H71" t="s" s="4">
        <v>581</v>
      </c>
      <c r="I71" t="s" s="4">
        <v>436</v>
      </c>
      <c r="J71" t="s" s="4">
        <v>685</v>
      </c>
      <c r="K71" t="s" s="4">
        <v>166</v>
      </c>
      <c r="L71" t="n" s="6">
        <v>45986.0</v>
      </c>
      <c r="M71" t="n" s="6">
        <v>46022.0</v>
      </c>
      <c r="N71" t="n" s="2">
        <v>0</v>
      </c>
      <c r="O71" t="s" s="4">
        <v>355</v>
      </c>
    </row>
    <row r="72" spans="1:15">
      <c r="A72" t="n" s="2">
        <v>71</v>
      </c>
      <c r="B72" s="3">
        <f>HYPERLINK("https://my.zakupivli.pro/remote/dispatcher/state_purchase_view/63561289", "UA-2025-11-18-003726-a")</f>
        <v/>
      </c>
      <c r="C72" t="s" s="4">
        <v>191</v>
      </c>
      <c r="D72" t="s" s="4">
        <v>471</v>
      </c>
      <c r="E72" t="s" s="4">
        <v>528</v>
      </c>
      <c r="F72" t="s" s="4"/>
      <c r="G72" t="s" s="4">
        <v>267</v>
      </c>
      <c r="H72" t="s" s="4">
        <v>595</v>
      </c>
      <c r="I72" t="s" s="4">
        <v>436</v>
      </c>
      <c r="J72" t="s" s="4">
        <v>685</v>
      </c>
      <c r="K72" t="s" s="4">
        <v>161</v>
      </c>
      <c r="L72" t="n" s="6">
        <v>45986.0</v>
      </c>
      <c r="M72" t="n" s="6">
        <v>46022.0</v>
      </c>
      <c r="N72" t="n" s="2">
        <v>0</v>
      </c>
      <c r="O72" t="s" s="4">
        <v>565</v>
      </c>
    </row>
    <row r="73" spans="1:15">
      <c r="A73" t="n" s="2">
        <v>72</v>
      </c>
      <c r="B73" s="3">
        <f>HYPERLINK("https://my.zakupivli.pro/remote/dispatcher/state_purchase_view/63558873", "UA-2025-11-18-002820-a")</f>
        <v/>
      </c>
      <c r="C73" t="s" s="4">
        <v>296</v>
      </c>
      <c r="D73" t="s" s="4">
        <v>659</v>
      </c>
      <c r="E73" t="s" s="4">
        <v>528</v>
      </c>
      <c r="F73" t="s" s="4"/>
      <c r="G73" t="s" s="4">
        <v>272</v>
      </c>
      <c r="H73" t="s" s="4">
        <v>638</v>
      </c>
      <c r="I73" t="s" s="4">
        <v>436</v>
      </c>
      <c r="J73" t="s" s="4">
        <v>685</v>
      </c>
      <c r="K73" t="s" s="4">
        <v>182</v>
      </c>
      <c r="L73" t="n" s="6">
        <v>45992.0</v>
      </c>
      <c r="M73" t="n" s="6">
        <v>46022.0</v>
      </c>
      <c r="N73" t="n" s="2">
        <v>0</v>
      </c>
      <c r="O73" t="s" s="4">
        <v>483</v>
      </c>
    </row>
    <row r="74" spans="1:15">
      <c r="A74" t="n" s="2">
        <v>73</v>
      </c>
      <c r="B74" s="3">
        <f>HYPERLINK("https://my.zakupivli.pro/remote/dispatcher/state_purchase_view/63558873", "UA-2025-11-18-002820-a")</f>
        <v/>
      </c>
      <c r="C74" t="s" s="4">
        <v>296</v>
      </c>
      <c r="D74" t="s" s="4">
        <v>659</v>
      </c>
      <c r="E74" t="s" s="4">
        <v>528</v>
      </c>
      <c r="F74" t="s" s="4"/>
      <c r="G74" t="s" s="4">
        <v>246</v>
      </c>
      <c r="H74" t="s" s="4">
        <v>544</v>
      </c>
      <c r="I74" t="s" s="4">
        <v>436</v>
      </c>
      <c r="J74" t="s" s="4">
        <v>685</v>
      </c>
      <c r="K74" t="s" s="4">
        <v>3</v>
      </c>
      <c r="L74" t="s" s="4">
        <v>3</v>
      </c>
      <c r="M74" t="s" s="4">
        <v>3</v>
      </c>
      <c r="N74" t="s" s="4">
        <v>552</v>
      </c>
      <c r="O74" t="s" s="4">
        <v>386</v>
      </c>
    </row>
    <row r="75" spans="1:15">
      <c r="A75" t="n" s="2">
        <v>74</v>
      </c>
      <c r="B75" s="3">
        <f>HYPERLINK("https://my.zakupivli.pro/remote/dispatcher/state_purchase_view/63558873", "UA-2025-11-18-002820-a")</f>
        <v/>
      </c>
      <c r="C75" t="s" s="4">
        <v>296</v>
      </c>
      <c r="D75" t="s" s="4">
        <v>659</v>
      </c>
      <c r="E75" t="s" s="4">
        <v>528</v>
      </c>
      <c r="F75" t="s" s="4"/>
      <c r="G75" t="s" s="4">
        <v>260</v>
      </c>
      <c r="H75" t="s" s="4">
        <v>620</v>
      </c>
      <c r="I75" t="s" s="4">
        <v>436</v>
      </c>
      <c r="J75" t="s" s="4">
        <v>685</v>
      </c>
      <c r="K75" t="s" s="4">
        <v>3</v>
      </c>
      <c r="L75" t="s" s="4">
        <v>3</v>
      </c>
      <c r="M75" t="s" s="4">
        <v>3</v>
      </c>
      <c r="N75" t="s" s="4">
        <v>552</v>
      </c>
      <c r="O75" t="s" s="4">
        <v>517</v>
      </c>
    </row>
    <row r="76" spans="1:15">
      <c r="A76" t="n" s="2">
        <v>75</v>
      </c>
      <c r="B76" s="3">
        <f>HYPERLINK("https://my.zakupivli.pro/remote/dispatcher/state_purchase_view/63557425", "UA-2025-11-18-002176-a")</f>
        <v/>
      </c>
      <c r="C76" t="s" s="4">
        <v>57</v>
      </c>
      <c r="D76" t="s" s="4">
        <v>467</v>
      </c>
      <c r="E76" t="s" s="4">
        <v>528</v>
      </c>
      <c r="F76" t="s" s="4"/>
      <c r="G76" t="s" s="4">
        <v>328</v>
      </c>
      <c r="H76" t="s" s="4">
        <v>648</v>
      </c>
      <c r="I76" t="s" s="4">
        <v>436</v>
      </c>
      <c r="J76" t="s" s="4">
        <v>685</v>
      </c>
      <c r="K76" t="s" s="4">
        <v>134</v>
      </c>
      <c r="L76" t="n" s="6">
        <v>45985.0</v>
      </c>
      <c r="M76" t="n" s="6">
        <v>46022.0</v>
      </c>
      <c r="N76" t="n" s="2">
        <v>1</v>
      </c>
      <c r="O76" t="s" s="4">
        <v>401</v>
      </c>
    </row>
    <row r="77" spans="1:15">
      <c r="A77" t="n" s="2">
        <v>76</v>
      </c>
      <c r="B77" s="3">
        <f>HYPERLINK("https://my.zakupivli.pro/remote/dispatcher/state_purchase_view/63553935", "UA-2025-11-18-000596-a")</f>
        <v/>
      </c>
      <c r="C77" t="s" s="4">
        <v>292</v>
      </c>
      <c r="D77" t="s" s="4">
        <v>375</v>
      </c>
      <c r="E77" t="s" s="4">
        <v>528</v>
      </c>
      <c r="F77" t="s" s="4"/>
      <c r="G77" t="s" s="4">
        <v>277</v>
      </c>
      <c r="H77" t="s" s="4">
        <v>634</v>
      </c>
      <c r="I77" t="s" s="4">
        <v>436</v>
      </c>
      <c r="J77" t="s" s="4">
        <v>685</v>
      </c>
      <c r="K77" t="s" s="4">
        <v>128</v>
      </c>
      <c r="L77" t="n" s="6">
        <v>45986.0</v>
      </c>
      <c r="M77" t="n" s="6">
        <v>46022.0</v>
      </c>
      <c r="N77" t="n" s="2">
        <v>0</v>
      </c>
      <c r="O77" t="s" s="4">
        <v>424</v>
      </c>
    </row>
    <row r="78" spans="1:15">
      <c r="A78" t="n" s="2">
        <v>77</v>
      </c>
      <c r="B78" s="3">
        <f>HYPERLINK("https://my.zakupivli.pro/remote/dispatcher/state_purchase_view/63552306", "UA-2025-11-17-017731-a")</f>
        <v/>
      </c>
      <c r="C78" t="s" s="4">
        <v>211</v>
      </c>
      <c r="D78" t="s" s="4">
        <v>672</v>
      </c>
      <c r="E78" t="s" s="4">
        <v>528</v>
      </c>
      <c r="F78" t="s" s="4"/>
      <c r="G78" t="s" s="4">
        <v>267</v>
      </c>
      <c r="H78" t="s" s="4">
        <v>595</v>
      </c>
      <c r="I78" t="s" s="4">
        <v>436</v>
      </c>
      <c r="J78" t="s" s="4">
        <v>685</v>
      </c>
      <c r="K78" t="s" s="4">
        <v>138</v>
      </c>
      <c r="L78" t="n" s="6">
        <v>45986.0</v>
      </c>
      <c r="M78" t="n" s="6">
        <v>46022.0</v>
      </c>
      <c r="N78" t="n" s="2">
        <v>0</v>
      </c>
      <c r="O78" t="s" s="4">
        <v>565</v>
      </c>
    </row>
    <row r="79" spans="1:15">
      <c r="A79" t="n" s="2">
        <v>78</v>
      </c>
      <c r="B79" s="3">
        <f>HYPERLINK("https://my.zakupivli.pro/remote/dispatcher/state_purchase_view/63551715", "UA-2025-11-17-017498-a")</f>
        <v/>
      </c>
      <c r="C79" t="s" s="4">
        <v>193</v>
      </c>
      <c r="D79" t="s" s="4">
        <v>465</v>
      </c>
      <c r="E79" t="s" s="4">
        <v>528</v>
      </c>
      <c r="F79" t="s" s="4"/>
      <c r="G79" t="s" s="4">
        <v>298</v>
      </c>
      <c r="H79" t="s" s="4">
        <v>627</v>
      </c>
      <c r="I79" t="s" s="4">
        <v>436</v>
      </c>
      <c r="J79" t="s" s="4">
        <v>685</v>
      </c>
      <c r="K79" t="s" s="4">
        <v>106</v>
      </c>
      <c r="L79" t="n" s="6">
        <v>45982.0</v>
      </c>
      <c r="M79" t="n" s="6">
        <v>46022.0</v>
      </c>
      <c r="N79" t="n" s="2">
        <v>0</v>
      </c>
      <c r="O79" t="s" s="4">
        <v>365</v>
      </c>
    </row>
    <row r="80" spans="1:15">
      <c r="A80" t="n" s="2">
        <v>79</v>
      </c>
      <c r="B80" s="3">
        <f>HYPERLINK("https://my.zakupivli.pro/remote/dispatcher/state_purchase_view/63547325", "UA-2025-11-17-015429-a")</f>
        <v/>
      </c>
      <c r="C80" t="s" s="4">
        <v>285</v>
      </c>
      <c r="D80" t="s" s="4">
        <v>450</v>
      </c>
      <c r="E80" t="s" s="4">
        <v>528</v>
      </c>
      <c r="F80" t="s" s="4"/>
      <c r="G80" t="s" s="4">
        <v>283</v>
      </c>
      <c r="H80" t="s" s="4">
        <v>577</v>
      </c>
      <c r="I80" t="s" s="4">
        <v>436</v>
      </c>
      <c r="J80" t="s" s="4">
        <v>685</v>
      </c>
      <c r="K80" t="s" s="4">
        <v>157</v>
      </c>
      <c r="L80" t="n" s="6">
        <v>45931.0</v>
      </c>
      <c r="M80" t="n" s="6">
        <v>46022.0</v>
      </c>
      <c r="N80" t="n" s="2">
        <v>0</v>
      </c>
      <c r="O80" t="s" s="4">
        <v>429</v>
      </c>
    </row>
    <row r="81" spans="1:15">
      <c r="A81" t="n" s="2">
        <v>80</v>
      </c>
      <c r="B81" s="3">
        <f>HYPERLINK("https://my.zakupivli.pro/remote/dispatcher/state_purchase_view/63547325", "UA-2025-11-17-015429-a")</f>
        <v/>
      </c>
      <c r="C81" t="s" s="4">
        <v>285</v>
      </c>
      <c r="D81" t="s" s="4">
        <v>450</v>
      </c>
      <c r="E81" t="s" s="4">
        <v>528</v>
      </c>
      <c r="F81" t="s" s="4"/>
      <c r="G81" t="s" s="4">
        <v>299</v>
      </c>
      <c r="H81" t="s" s="4">
        <v>611</v>
      </c>
      <c r="I81" t="s" s="4">
        <v>436</v>
      </c>
      <c r="J81" t="s" s="4">
        <v>685</v>
      </c>
      <c r="K81" t="s" s="4">
        <v>3</v>
      </c>
      <c r="L81" t="s" s="4">
        <v>3</v>
      </c>
      <c r="M81" t="s" s="4">
        <v>3</v>
      </c>
      <c r="N81" t="s" s="4">
        <v>552</v>
      </c>
      <c r="O81" t="s" s="4">
        <v>546</v>
      </c>
    </row>
    <row r="82" spans="1:15">
      <c r="A82" t="n" s="2">
        <v>81</v>
      </c>
      <c r="B82" s="3">
        <f>HYPERLINK("https://my.zakupivli.pro/remote/dispatcher/state_purchase_view/63547325", "UA-2025-11-17-015429-a")</f>
        <v/>
      </c>
      <c r="C82" t="s" s="4">
        <v>285</v>
      </c>
      <c r="D82" t="s" s="4">
        <v>450</v>
      </c>
      <c r="E82" t="s" s="4">
        <v>528</v>
      </c>
      <c r="F82" t="s" s="4"/>
      <c r="G82" t="s" s="4">
        <v>310</v>
      </c>
      <c r="H82" t="s" s="4">
        <v>604</v>
      </c>
      <c r="I82" t="s" s="4">
        <v>436</v>
      </c>
      <c r="J82" t="s" s="4">
        <v>685</v>
      </c>
      <c r="K82" t="s" s="4">
        <v>3</v>
      </c>
      <c r="L82" t="s" s="4">
        <v>3</v>
      </c>
      <c r="M82" t="s" s="4">
        <v>3</v>
      </c>
      <c r="N82" t="s" s="4">
        <v>552</v>
      </c>
      <c r="O82" t="s" s="4">
        <v>352</v>
      </c>
    </row>
    <row r="83" spans="1:15">
      <c r="A83" t="n" s="2">
        <v>82</v>
      </c>
      <c r="B83" s="3">
        <f>HYPERLINK("https://my.zakupivli.pro/remote/dispatcher/state_purchase_view/63547325", "UA-2025-11-17-015429-a")</f>
        <v/>
      </c>
      <c r="C83" t="s" s="4">
        <v>285</v>
      </c>
      <c r="D83" t="s" s="4">
        <v>450</v>
      </c>
      <c r="E83" t="s" s="4">
        <v>528</v>
      </c>
      <c r="F83" t="s" s="4"/>
      <c r="G83" t="s" s="4">
        <v>290</v>
      </c>
      <c r="H83" t="s" s="4">
        <v>623</v>
      </c>
      <c r="I83" t="s" s="4">
        <v>436</v>
      </c>
      <c r="J83" t="s" s="4">
        <v>685</v>
      </c>
      <c r="K83" t="s" s="4">
        <v>3</v>
      </c>
      <c r="L83" t="s" s="4">
        <v>3</v>
      </c>
      <c r="M83" t="s" s="4">
        <v>3</v>
      </c>
      <c r="N83" t="s" s="4">
        <v>552</v>
      </c>
      <c r="O83" t="s" s="4">
        <v>571</v>
      </c>
    </row>
    <row r="84" spans="1:15">
      <c r="A84" t="n" s="2">
        <v>83</v>
      </c>
      <c r="B84" s="3">
        <f>HYPERLINK("https://my.zakupivli.pro/remote/dispatcher/state_purchase_view/63546009", "UA-2025-11-17-014760-a")</f>
        <v/>
      </c>
      <c r="C84" t="s" s="4">
        <v>16</v>
      </c>
      <c r="D84" t="s" s="4">
        <v>444</v>
      </c>
      <c r="E84" t="s" s="4">
        <v>528</v>
      </c>
      <c r="F84" t="s" s="4"/>
      <c r="G84" t="s" s="4">
        <v>258</v>
      </c>
      <c r="H84" t="s" s="4">
        <v>632</v>
      </c>
      <c r="I84" t="s" s="4">
        <v>436</v>
      </c>
      <c r="J84" t="s" s="4">
        <v>685</v>
      </c>
      <c r="K84" t="s" s="4">
        <v>107</v>
      </c>
      <c r="L84" t="n" s="6">
        <v>45986.0</v>
      </c>
      <c r="M84" t="n" s="6">
        <v>46022.0</v>
      </c>
      <c r="N84" t="n" s="2">
        <v>0</v>
      </c>
      <c r="O84" t="s" s="4">
        <v>531</v>
      </c>
    </row>
    <row r="85" spans="1:15">
      <c r="A85" t="n" s="2">
        <v>84</v>
      </c>
      <c r="B85" s="3">
        <f>HYPERLINK("https://my.zakupivli.pro/remote/dispatcher/state_purchase_view/63546009", "UA-2025-11-17-014760-a")</f>
        <v/>
      </c>
      <c r="C85" t="s" s="4">
        <v>16</v>
      </c>
      <c r="D85" t="s" s="4">
        <v>444</v>
      </c>
      <c r="E85" t="s" s="4">
        <v>528</v>
      </c>
      <c r="F85" t="s" s="4"/>
      <c r="G85" t="s" s="4">
        <v>311</v>
      </c>
      <c r="H85" t="s" s="4">
        <v>609</v>
      </c>
      <c r="I85" t="s" s="4">
        <v>436</v>
      </c>
      <c r="J85" t="s" s="4">
        <v>685</v>
      </c>
      <c r="K85" t="s" s="4">
        <v>3</v>
      </c>
      <c r="L85" t="s" s="4">
        <v>3</v>
      </c>
      <c r="M85" t="s" s="4">
        <v>3</v>
      </c>
      <c r="N85" t="s" s="4">
        <v>552</v>
      </c>
      <c r="O85" t="s" s="4">
        <v>688</v>
      </c>
    </row>
    <row r="86" spans="1:15">
      <c r="A86" t="n" s="2">
        <v>85</v>
      </c>
      <c r="B86" s="3">
        <f>HYPERLINK("https://my.zakupivli.pro/remote/dispatcher/state_purchase_view/63546009", "UA-2025-11-17-014760-a")</f>
        <v/>
      </c>
      <c r="C86" t="s" s="4">
        <v>16</v>
      </c>
      <c r="D86" t="s" s="4">
        <v>444</v>
      </c>
      <c r="E86" t="s" s="4">
        <v>528</v>
      </c>
      <c r="F86" t="s" s="4"/>
      <c r="G86" t="s" s="4">
        <v>290</v>
      </c>
      <c r="H86" t="s" s="4">
        <v>623</v>
      </c>
      <c r="I86" t="s" s="4">
        <v>436</v>
      </c>
      <c r="J86" t="s" s="4">
        <v>685</v>
      </c>
      <c r="K86" t="s" s="4">
        <v>3</v>
      </c>
      <c r="L86" t="s" s="4">
        <v>3</v>
      </c>
      <c r="M86" t="s" s="4">
        <v>3</v>
      </c>
      <c r="N86" t="s" s="4">
        <v>552</v>
      </c>
      <c r="O86" t="s" s="4">
        <v>572</v>
      </c>
    </row>
    <row r="87" spans="1:15">
      <c r="A87" t="n" s="2">
        <v>86</v>
      </c>
      <c r="B87" s="3">
        <f>HYPERLINK("https://my.zakupivli.pro/remote/dispatcher/state_purchase_view/63546009", "UA-2025-11-17-014760-a")</f>
        <v/>
      </c>
      <c r="C87" t="s" s="4">
        <v>16</v>
      </c>
      <c r="D87" t="s" s="4">
        <v>444</v>
      </c>
      <c r="E87" t="s" s="4">
        <v>528</v>
      </c>
      <c r="F87" t="s" s="4"/>
      <c r="G87" t="s" s="4">
        <v>261</v>
      </c>
      <c r="H87" t="s" s="4">
        <v>637</v>
      </c>
      <c r="I87" t="s" s="4">
        <v>436</v>
      </c>
      <c r="J87" t="s" s="4">
        <v>685</v>
      </c>
      <c r="K87" t="s" s="4">
        <v>3</v>
      </c>
      <c r="L87" t="s" s="4">
        <v>3</v>
      </c>
      <c r="M87" t="s" s="4">
        <v>3</v>
      </c>
      <c r="N87" t="s" s="4">
        <v>552</v>
      </c>
      <c r="O87" t="s" s="4">
        <v>395</v>
      </c>
    </row>
    <row r="88" spans="1:15">
      <c r="A88" t="n" s="2">
        <v>87</v>
      </c>
      <c r="B88" s="3">
        <f>HYPERLINK("https://my.zakupivli.pro/remote/dispatcher/state_purchase_view/63537407", "UA-2025-11-17-014704-a")</f>
        <v/>
      </c>
      <c r="C88" t="s" s="4">
        <v>26</v>
      </c>
      <c r="D88" t="s" s="4">
        <v>499</v>
      </c>
      <c r="E88" t="s" s="4">
        <v>528</v>
      </c>
      <c r="F88" t="s" s="4"/>
      <c r="G88" t="s" s="4">
        <v>291</v>
      </c>
      <c r="H88" t="s" s="4">
        <v>639</v>
      </c>
      <c r="I88" t="s" s="4">
        <v>436</v>
      </c>
      <c r="J88" t="s" s="4">
        <v>685</v>
      </c>
      <c r="K88" t="s" s="4">
        <v>3</v>
      </c>
      <c r="L88" t="s" s="4">
        <v>3</v>
      </c>
      <c r="M88" t="s" s="4">
        <v>3</v>
      </c>
      <c r="N88" t="s" s="4">
        <v>552</v>
      </c>
      <c r="O88" t="s" s="4">
        <v>568</v>
      </c>
    </row>
    <row r="89" spans="1:15">
      <c r="A89" t="n" s="2">
        <v>88</v>
      </c>
      <c r="B89" s="3">
        <f>HYPERLINK("https://my.zakupivli.pro/remote/dispatcher/state_purchase_view/63537407", "UA-2025-11-17-014704-a")</f>
        <v/>
      </c>
      <c r="C89" t="s" s="4">
        <v>26</v>
      </c>
      <c r="D89" t="s" s="4">
        <v>499</v>
      </c>
      <c r="E89" t="s" s="4">
        <v>528</v>
      </c>
      <c r="F89" t="s" s="4"/>
      <c r="G89" t="s" s="4">
        <v>271</v>
      </c>
      <c r="H89" t="s" s="4">
        <v>625</v>
      </c>
      <c r="I89" t="s" s="4">
        <v>436</v>
      </c>
      <c r="J89" t="s" s="4">
        <v>685</v>
      </c>
      <c r="K89" t="s" s="4">
        <v>152</v>
      </c>
      <c r="L89" t="n" s="6">
        <v>45986.0</v>
      </c>
      <c r="M89" t="n" s="6">
        <v>46022.0</v>
      </c>
      <c r="N89" t="n" s="2">
        <v>0</v>
      </c>
      <c r="O89" t="s" s="4">
        <v>412</v>
      </c>
    </row>
    <row r="90" spans="1:15">
      <c r="A90" t="n" s="2">
        <v>89</v>
      </c>
      <c r="B90" s="3">
        <f>HYPERLINK("https://my.zakupivli.pro/remote/dispatcher/state_purchase_view/63544759", "UA-2025-11-17-014321-a")</f>
        <v/>
      </c>
      <c r="C90" t="s" s="4">
        <v>9</v>
      </c>
      <c r="D90" t="s" s="4">
        <v>495</v>
      </c>
      <c r="E90" t="s" s="4">
        <v>528</v>
      </c>
      <c r="F90" t="s" s="4"/>
      <c r="G90" t="s" s="4">
        <v>321</v>
      </c>
      <c r="H90" t="s" s="4">
        <v>643</v>
      </c>
      <c r="I90" t="s" s="4">
        <v>436</v>
      </c>
      <c r="J90" t="s" s="4">
        <v>685</v>
      </c>
      <c r="K90" t="s" s="4">
        <v>135</v>
      </c>
      <c r="L90" t="n" s="6">
        <v>45986.0</v>
      </c>
      <c r="M90" t="n" s="6">
        <v>46022.0</v>
      </c>
      <c r="N90" t="n" s="2">
        <v>0</v>
      </c>
      <c r="O90" t="s" s="4">
        <v>346</v>
      </c>
    </row>
    <row r="91" spans="1:15">
      <c r="A91" t="n" s="2">
        <v>90</v>
      </c>
      <c r="B91" s="3">
        <f>HYPERLINK("https://my.zakupivli.pro/remote/dispatcher/state_purchase_view/63544759", "UA-2025-11-17-014321-a")</f>
        <v/>
      </c>
      <c r="C91" t="s" s="4">
        <v>9</v>
      </c>
      <c r="D91" t="s" s="4">
        <v>495</v>
      </c>
      <c r="E91" t="s" s="4">
        <v>528</v>
      </c>
      <c r="F91" t="s" s="4"/>
      <c r="G91" t="s" s="4">
        <v>328</v>
      </c>
      <c r="H91" t="s" s="4">
        <v>648</v>
      </c>
      <c r="I91" t="s" s="4">
        <v>436</v>
      </c>
      <c r="J91" t="s" s="4">
        <v>685</v>
      </c>
      <c r="K91" t="s" s="4">
        <v>3</v>
      </c>
      <c r="L91" t="s" s="4">
        <v>3</v>
      </c>
      <c r="M91" t="s" s="4">
        <v>3</v>
      </c>
      <c r="N91" t="s" s="4">
        <v>552</v>
      </c>
      <c r="O91" t="s" s="4">
        <v>401</v>
      </c>
    </row>
    <row r="92" spans="1:15">
      <c r="A92" t="n" s="2">
        <v>91</v>
      </c>
      <c r="B92" s="3">
        <f>HYPERLINK("https://my.zakupivli.pro/remote/dispatcher/state_purchase_view/63544759", "UA-2025-11-17-014321-a")</f>
        <v/>
      </c>
      <c r="C92" t="s" s="4">
        <v>9</v>
      </c>
      <c r="D92" t="s" s="4">
        <v>495</v>
      </c>
      <c r="E92" t="s" s="4">
        <v>528</v>
      </c>
      <c r="F92" t="s" s="4"/>
      <c r="G92" t="s" s="4">
        <v>275</v>
      </c>
      <c r="H92" t="s" s="4">
        <v>601</v>
      </c>
      <c r="I92" t="s" s="4">
        <v>436</v>
      </c>
      <c r="J92" t="s" s="4">
        <v>685</v>
      </c>
      <c r="K92" t="s" s="4">
        <v>3</v>
      </c>
      <c r="L92" t="s" s="4">
        <v>3</v>
      </c>
      <c r="M92" t="s" s="4">
        <v>3</v>
      </c>
      <c r="N92" t="s" s="4">
        <v>552</v>
      </c>
      <c r="O92" t="s" s="4">
        <v>522</v>
      </c>
    </row>
    <row r="93" spans="1:15">
      <c r="A93" t="n" s="2">
        <v>92</v>
      </c>
      <c r="B93" s="3">
        <f>HYPERLINK("https://my.zakupivli.pro/remote/dispatcher/state_purchase_view/63542786", "UA-2025-11-17-013397-a")</f>
        <v/>
      </c>
      <c r="C93" t="s" s="4">
        <v>56</v>
      </c>
      <c r="D93" t="s" s="4">
        <v>468</v>
      </c>
      <c r="E93" t="s" s="4">
        <v>528</v>
      </c>
      <c r="F93" t="s" s="4"/>
      <c r="G93" t="s" s="4">
        <v>270</v>
      </c>
      <c r="H93" t="s" s="4">
        <v>656</v>
      </c>
      <c r="I93" t="s" s="4">
        <v>436</v>
      </c>
      <c r="J93" t="s" s="4">
        <v>685</v>
      </c>
      <c r="K93" t="s" s="4">
        <v>110</v>
      </c>
      <c r="L93" t="n" s="6">
        <v>45986.0</v>
      </c>
      <c r="M93" t="n" s="6">
        <v>46022.0</v>
      </c>
      <c r="N93" t="n" s="2">
        <v>0</v>
      </c>
      <c r="O93" t="s" s="4">
        <v>574</v>
      </c>
    </row>
    <row r="94" spans="1:15">
      <c r="A94" t="n" s="2">
        <v>93</v>
      </c>
      <c r="B94" s="3">
        <f>HYPERLINK("https://my.zakupivli.pro/remote/dispatcher/state_purchase_view/63540983", "UA-2025-11-17-013113-a")</f>
        <v/>
      </c>
      <c r="C94" t="s" s="4">
        <v>200</v>
      </c>
      <c r="D94" t="s" s="4">
        <v>524</v>
      </c>
      <c r="E94" t="s" s="4">
        <v>528</v>
      </c>
      <c r="F94" t="s" s="4"/>
      <c r="G94" t="s" s="4">
        <v>294</v>
      </c>
      <c r="H94" t="s" s="4">
        <v>603</v>
      </c>
      <c r="I94" t="s" s="4">
        <v>436</v>
      </c>
      <c r="J94" t="s" s="4">
        <v>685</v>
      </c>
      <c r="K94" t="s" s="4">
        <v>3</v>
      </c>
      <c r="L94" t="s" s="4">
        <v>3</v>
      </c>
      <c r="M94" t="s" s="4">
        <v>3</v>
      </c>
      <c r="N94" t="s" s="4">
        <v>552</v>
      </c>
      <c r="O94" t="s" s="4">
        <v>480</v>
      </c>
    </row>
    <row r="95" spans="1:15">
      <c r="A95" t="n" s="2">
        <v>94</v>
      </c>
      <c r="B95" s="3">
        <f>HYPERLINK("https://my.zakupivli.pro/remote/dispatcher/state_purchase_view/63540983", "UA-2025-11-17-013113-a")</f>
        <v/>
      </c>
      <c r="C95" t="s" s="4">
        <v>200</v>
      </c>
      <c r="D95" t="s" s="4">
        <v>524</v>
      </c>
      <c r="E95" t="s" s="4">
        <v>528</v>
      </c>
      <c r="F95" t="s" s="4"/>
      <c r="G95" t="s" s="4">
        <v>314</v>
      </c>
      <c r="H95" t="s" s="4">
        <v>578</v>
      </c>
      <c r="I95" t="s" s="4">
        <v>436</v>
      </c>
      <c r="J95" t="s" s="4">
        <v>685</v>
      </c>
      <c r="K95" t="s" s="4">
        <v>3</v>
      </c>
      <c r="L95" t="s" s="4">
        <v>3</v>
      </c>
      <c r="M95" t="s" s="4">
        <v>3</v>
      </c>
      <c r="N95" t="s" s="4">
        <v>552</v>
      </c>
      <c r="O95" t="s" s="4">
        <v>563</v>
      </c>
    </row>
    <row r="96" spans="1:15">
      <c r="A96" t="n" s="2">
        <v>95</v>
      </c>
      <c r="B96" s="3">
        <f>HYPERLINK("https://my.zakupivli.pro/remote/dispatcher/state_purchase_view/63540983", "UA-2025-11-17-013113-a")</f>
        <v/>
      </c>
      <c r="C96" t="s" s="4">
        <v>200</v>
      </c>
      <c r="D96" t="s" s="4">
        <v>524</v>
      </c>
      <c r="E96" t="s" s="4">
        <v>528</v>
      </c>
      <c r="F96" t="s" s="4"/>
      <c r="G96" t="s" s="4">
        <v>333</v>
      </c>
      <c r="H96" t="s" s="4">
        <v>580</v>
      </c>
      <c r="I96" t="s" s="4">
        <v>436</v>
      </c>
      <c r="J96" t="s" s="4">
        <v>685</v>
      </c>
      <c r="K96" t="s" s="4">
        <v>177</v>
      </c>
      <c r="L96" t="n" s="6">
        <v>45985.0</v>
      </c>
      <c r="M96" t="n" s="6">
        <v>46022.0</v>
      </c>
      <c r="N96" t="n" s="2">
        <v>0</v>
      </c>
      <c r="O96" t="s" s="4">
        <v>350</v>
      </c>
    </row>
    <row r="97" spans="1:15">
      <c r="A97" t="n" s="2">
        <v>96</v>
      </c>
      <c r="B97" s="3">
        <f>HYPERLINK("https://my.zakupivli.pro/remote/dispatcher/state_purchase_view/63540983", "UA-2025-11-17-013113-a")</f>
        <v/>
      </c>
      <c r="C97" t="s" s="4">
        <v>200</v>
      </c>
      <c r="D97" t="s" s="4">
        <v>524</v>
      </c>
      <c r="E97" t="s" s="4">
        <v>528</v>
      </c>
      <c r="F97" t="s" s="4"/>
      <c r="G97" t="s" s="4">
        <v>290</v>
      </c>
      <c r="H97" t="s" s="4">
        <v>623</v>
      </c>
      <c r="I97" t="s" s="4">
        <v>436</v>
      </c>
      <c r="J97" t="s" s="4">
        <v>685</v>
      </c>
      <c r="K97" t="s" s="4">
        <v>3</v>
      </c>
      <c r="L97" t="s" s="4">
        <v>3</v>
      </c>
      <c r="M97" t="s" s="4">
        <v>3</v>
      </c>
      <c r="N97" t="s" s="4">
        <v>552</v>
      </c>
      <c r="O97" t="s" s="4">
        <v>572</v>
      </c>
    </row>
    <row r="98" spans="1:15">
      <c r="A98" t="n" s="2">
        <v>97</v>
      </c>
      <c r="B98" s="3">
        <f>HYPERLINK("https://my.zakupivli.pro/remote/dispatcher/state_purchase_view/63540983", "UA-2025-11-17-013113-a")</f>
        <v/>
      </c>
      <c r="C98" t="s" s="4">
        <v>200</v>
      </c>
      <c r="D98" t="s" s="4">
        <v>524</v>
      </c>
      <c r="E98" t="s" s="4">
        <v>528</v>
      </c>
      <c r="F98" t="s" s="4"/>
      <c r="G98" t="s" s="4">
        <v>291</v>
      </c>
      <c r="H98" t="s" s="4">
        <v>639</v>
      </c>
      <c r="I98" t="s" s="4">
        <v>436</v>
      </c>
      <c r="J98" t="s" s="4">
        <v>685</v>
      </c>
      <c r="K98" t="s" s="4">
        <v>3</v>
      </c>
      <c r="L98" t="s" s="4">
        <v>3</v>
      </c>
      <c r="M98" t="s" s="4">
        <v>3</v>
      </c>
      <c r="N98" t="s" s="4">
        <v>552</v>
      </c>
      <c r="O98" t="s" s="4">
        <v>568</v>
      </c>
    </row>
    <row r="99" spans="1:15">
      <c r="A99" t="n" s="2">
        <v>98</v>
      </c>
      <c r="B99" s="3">
        <f>HYPERLINK("https://my.zakupivli.pro/remote/dispatcher/state_purchase_view/63539482", "UA-2025-11-17-011575-a")</f>
        <v/>
      </c>
      <c r="C99" t="s" s="4">
        <v>210</v>
      </c>
      <c r="D99" t="s" s="4">
        <v>464</v>
      </c>
      <c r="E99" t="s" s="4">
        <v>528</v>
      </c>
      <c r="F99" t="s" s="4"/>
      <c r="G99" t="s" s="4">
        <v>321</v>
      </c>
      <c r="H99" t="s" s="4">
        <v>643</v>
      </c>
      <c r="I99" t="s" s="4">
        <v>436</v>
      </c>
      <c r="J99" t="s" s="4">
        <v>685</v>
      </c>
      <c r="K99" t="s" s="4">
        <v>144</v>
      </c>
      <c r="L99" t="n" s="6">
        <v>45982.0</v>
      </c>
      <c r="M99" t="n" s="6">
        <v>46022.0</v>
      </c>
      <c r="N99" t="n" s="2">
        <v>0</v>
      </c>
      <c r="O99" t="s" s="4">
        <v>399</v>
      </c>
    </row>
    <row r="100" spans="1:15">
      <c r="A100" t="n" s="2">
        <v>99</v>
      </c>
      <c r="B100" s="3">
        <f>HYPERLINK("https://my.zakupivli.pro/remote/dispatcher/state_purchase_view/63537602", "UA-2025-11-17-010921-a")</f>
        <v/>
      </c>
      <c r="C100" t="s" s="4">
        <v>207</v>
      </c>
      <c r="D100" t="s" s="4">
        <v>502</v>
      </c>
      <c r="E100" t="s" s="4">
        <v>528</v>
      </c>
      <c r="F100" t="s" s="4"/>
      <c r="G100" t="s" s="4">
        <v>322</v>
      </c>
      <c r="H100" t="s" s="4">
        <v>576</v>
      </c>
      <c r="I100" t="s" s="4">
        <v>436</v>
      </c>
      <c r="J100" t="s" s="4">
        <v>685</v>
      </c>
      <c r="K100" t="s" s="4">
        <v>109</v>
      </c>
      <c r="L100" t="n" s="6">
        <v>45982.0</v>
      </c>
      <c r="M100" t="n" s="6">
        <v>46022.0</v>
      </c>
      <c r="N100" t="n" s="2">
        <v>1</v>
      </c>
      <c r="O100" t="s" s="4">
        <v>599</v>
      </c>
    </row>
    <row r="101" spans="1:15">
      <c r="A101" t="n" s="2">
        <v>100</v>
      </c>
      <c r="B101" s="3">
        <f>HYPERLINK("https://my.zakupivli.pro/remote/dispatcher/state_purchase_view/63535664", "UA-2025-11-17-010229-a")</f>
        <v/>
      </c>
      <c r="C101" t="s" s="4">
        <v>195</v>
      </c>
      <c r="D101" t="s" s="4">
        <v>438</v>
      </c>
      <c r="E101" t="s" s="4">
        <v>528</v>
      </c>
      <c r="F101" t="s" s="4"/>
      <c r="G101" t="s" s="4">
        <v>278</v>
      </c>
      <c r="H101" t="s" s="4">
        <v>647</v>
      </c>
      <c r="I101" t="s" s="4">
        <v>436</v>
      </c>
      <c r="J101" t="s" s="4">
        <v>685</v>
      </c>
      <c r="K101" t="s" s="4">
        <v>104</v>
      </c>
      <c r="L101" t="n" s="6">
        <v>45986.0</v>
      </c>
      <c r="M101" t="n" s="6">
        <v>46022.0</v>
      </c>
      <c r="N101" t="n" s="2">
        <v>0</v>
      </c>
      <c r="O101" t="s" s="4">
        <v>561</v>
      </c>
    </row>
    <row r="102" spans="1:15">
      <c r="A102" t="n" s="2">
        <v>101</v>
      </c>
      <c r="B102" s="3">
        <f>HYPERLINK("https://my.zakupivli.pro/remote/dispatcher/state_purchase_view/63535664", "UA-2025-11-17-010229-a")</f>
        <v/>
      </c>
      <c r="C102" t="s" s="4">
        <v>195</v>
      </c>
      <c r="D102" t="s" s="4">
        <v>438</v>
      </c>
      <c r="E102" t="s" s="4">
        <v>528</v>
      </c>
      <c r="F102" t="s" s="4"/>
      <c r="G102" t="s" s="4">
        <v>291</v>
      </c>
      <c r="H102" t="s" s="4">
        <v>639</v>
      </c>
      <c r="I102" t="s" s="4">
        <v>436</v>
      </c>
      <c r="J102" t="s" s="4">
        <v>685</v>
      </c>
      <c r="K102" t="s" s="4">
        <v>3</v>
      </c>
      <c r="L102" t="s" s="4">
        <v>3</v>
      </c>
      <c r="M102" t="s" s="4">
        <v>3</v>
      </c>
      <c r="N102" t="s" s="4">
        <v>552</v>
      </c>
      <c r="O102" t="s" s="4">
        <v>568</v>
      </c>
    </row>
    <row r="103" spans="1:15">
      <c r="A103" t="n" s="2">
        <v>102</v>
      </c>
      <c r="B103" s="3">
        <f>HYPERLINK("https://my.zakupivli.pro/remote/dispatcher/state_purchase_view/63535572", "UA-2025-11-17-010174-a")</f>
        <v/>
      </c>
      <c r="C103" t="s" s="4">
        <v>50</v>
      </c>
      <c r="D103" t="s" s="4">
        <v>553</v>
      </c>
      <c r="E103" t="s" s="4">
        <v>528</v>
      </c>
      <c r="F103" t="s" s="4"/>
      <c r="G103" t="s" s="4">
        <v>311</v>
      </c>
      <c r="H103" t="s" s="4">
        <v>609</v>
      </c>
      <c r="I103" t="s" s="4">
        <v>436</v>
      </c>
      <c r="J103" t="s" s="4">
        <v>685</v>
      </c>
      <c r="K103" t="s" s="4">
        <v>3</v>
      </c>
      <c r="L103" t="s" s="4">
        <v>3</v>
      </c>
      <c r="M103" t="s" s="4">
        <v>3</v>
      </c>
      <c r="N103" t="s" s="4">
        <v>552</v>
      </c>
      <c r="O103" t="s" s="4">
        <v>688</v>
      </c>
    </row>
    <row r="104" spans="1:15">
      <c r="A104" t="n" s="2">
        <v>103</v>
      </c>
      <c r="B104" s="3">
        <f>HYPERLINK("https://my.zakupivli.pro/remote/dispatcher/state_purchase_view/63535572", "UA-2025-11-17-010174-a")</f>
        <v/>
      </c>
      <c r="C104" t="s" s="4">
        <v>50</v>
      </c>
      <c r="D104" t="s" s="4">
        <v>553</v>
      </c>
      <c r="E104" t="s" s="4">
        <v>528</v>
      </c>
      <c r="F104" t="s" s="4"/>
      <c r="G104" t="s" s="4">
        <v>261</v>
      </c>
      <c r="H104" t="s" s="4">
        <v>637</v>
      </c>
      <c r="I104" t="s" s="4">
        <v>436</v>
      </c>
      <c r="J104" t="s" s="4">
        <v>685</v>
      </c>
      <c r="K104" t="s" s="4">
        <v>122</v>
      </c>
      <c r="L104" t="n" s="6">
        <v>45986.0</v>
      </c>
      <c r="M104" t="n" s="6">
        <v>46022.0</v>
      </c>
      <c r="N104" t="n" s="2">
        <v>0</v>
      </c>
      <c r="O104" t="s" s="4">
        <v>395</v>
      </c>
    </row>
    <row r="105" spans="1:15">
      <c r="A105" t="n" s="2">
        <v>104</v>
      </c>
      <c r="B105" s="3">
        <f>HYPERLINK("https://my.zakupivli.pro/remote/dispatcher/state_purchase_view/63533382", "UA-2025-11-17-009190-a")</f>
        <v/>
      </c>
      <c r="C105" t="s" s="4">
        <v>241</v>
      </c>
      <c r="D105" t="s" s="4">
        <v>448</v>
      </c>
      <c r="E105" t="s" s="4">
        <v>528</v>
      </c>
      <c r="F105" t="s" s="4"/>
      <c r="G105" t="s" s="4">
        <v>317</v>
      </c>
      <c r="H105" t="s" s="4">
        <v>607</v>
      </c>
      <c r="I105" t="s" s="4">
        <v>436</v>
      </c>
      <c r="J105" t="s" s="4">
        <v>685</v>
      </c>
      <c r="K105" t="s" s="4">
        <v>3</v>
      </c>
      <c r="L105" t="s" s="4">
        <v>3</v>
      </c>
      <c r="M105" t="s" s="4">
        <v>3</v>
      </c>
      <c r="N105" t="s" s="4">
        <v>552</v>
      </c>
      <c r="O105" t="s" s="4">
        <v>507</v>
      </c>
    </row>
    <row r="106" spans="1:15">
      <c r="A106" t="n" s="2">
        <v>105</v>
      </c>
      <c r="B106" s="3">
        <f>HYPERLINK("https://my.zakupivli.pro/remote/dispatcher/state_purchase_view/63533382", "UA-2025-11-17-009190-a")</f>
        <v/>
      </c>
      <c r="C106" t="s" s="4">
        <v>241</v>
      </c>
      <c r="D106" t="s" s="4">
        <v>448</v>
      </c>
      <c r="E106" t="s" s="4">
        <v>528</v>
      </c>
      <c r="F106" t="s" s="4"/>
      <c r="G106" t="s" s="4">
        <v>310</v>
      </c>
      <c r="H106" t="s" s="4">
        <v>604</v>
      </c>
      <c r="I106" t="s" s="4">
        <v>436</v>
      </c>
      <c r="J106" t="s" s="4">
        <v>685</v>
      </c>
      <c r="K106" t="s" s="4">
        <v>148</v>
      </c>
      <c r="L106" t="n" s="6">
        <v>45992.0</v>
      </c>
      <c r="M106" t="n" s="6">
        <v>46022.0</v>
      </c>
      <c r="N106" t="n" s="2">
        <v>0</v>
      </c>
      <c r="O106" t="s" s="4">
        <v>352</v>
      </c>
    </row>
    <row r="107" spans="1:15">
      <c r="A107" t="n" s="2">
        <v>106</v>
      </c>
      <c r="B107" s="3">
        <f>HYPERLINK("https://my.zakupivli.pro/remote/dispatcher/state_purchase_view/63532970", "UA-2025-11-17-008970-a")</f>
        <v/>
      </c>
      <c r="C107" t="s" s="4">
        <v>188</v>
      </c>
      <c r="D107" t="s" s="4">
        <v>462</v>
      </c>
      <c r="E107" t="s" s="4">
        <v>528</v>
      </c>
      <c r="F107" t="s" s="4"/>
      <c r="G107" t="s" s="4">
        <v>280</v>
      </c>
      <c r="H107" t="s" s="4">
        <v>587</v>
      </c>
      <c r="I107" t="s" s="4">
        <v>436</v>
      </c>
      <c r="J107" t="s" s="4">
        <v>685</v>
      </c>
      <c r="K107" t="s" s="4">
        <v>101</v>
      </c>
      <c r="L107" t="n" s="6">
        <v>45985.0</v>
      </c>
      <c r="M107" t="n" s="6">
        <v>46022.0</v>
      </c>
      <c r="N107" t="n" s="2">
        <v>0</v>
      </c>
      <c r="O107" t="s" s="4">
        <v>481</v>
      </c>
    </row>
    <row r="108" spans="1:15">
      <c r="A108" t="n" s="2">
        <v>107</v>
      </c>
      <c r="B108" s="3">
        <f>HYPERLINK("https://my.zakupivli.pro/remote/dispatcher/state_purchase_view/63532970", "UA-2025-11-17-008970-a")</f>
        <v/>
      </c>
      <c r="C108" t="s" s="4">
        <v>188</v>
      </c>
      <c r="D108" t="s" s="4">
        <v>462</v>
      </c>
      <c r="E108" t="s" s="4">
        <v>528</v>
      </c>
      <c r="F108" t="s" s="4"/>
      <c r="G108" t="s" s="4">
        <v>279</v>
      </c>
      <c r="H108" t="s" s="4">
        <v>579</v>
      </c>
      <c r="I108" t="s" s="4">
        <v>436</v>
      </c>
      <c r="J108" t="s" s="4">
        <v>685</v>
      </c>
      <c r="K108" t="s" s="4">
        <v>3</v>
      </c>
      <c r="L108" t="s" s="4">
        <v>3</v>
      </c>
      <c r="M108" t="s" s="4">
        <v>3</v>
      </c>
      <c r="N108" t="s" s="4">
        <v>552</v>
      </c>
      <c r="O108" t="s" s="4">
        <v>420</v>
      </c>
    </row>
    <row r="109" spans="1:15">
      <c r="A109" t="n" s="2">
        <v>108</v>
      </c>
      <c r="B109" s="3">
        <f>HYPERLINK("https://my.zakupivli.pro/remote/dispatcher/state_purchase_view/63530404", "UA-2025-11-17-007874-a")</f>
        <v/>
      </c>
      <c r="C109" t="s" s="4">
        <v>205</v>
      </c>
      <c r="D109" t="s" s="4">
        <v>550</v>
      </c>
      <c r="E109" t="s" s="4">
        <v>528</v>
      </c>
      <c r="F109" t="s" s="4"/>
      <c r="G109" t="s" s="4">
        <v>251</v>
      </c>
      <c r="H109" t="s" s="4">
        <v>628</v>
      </c>
      <c r="I109" t="s" s="4">
        <v>436</v>
      </c>
      <c r="J109" t="s" s="4">
        <v>685</v>
      </c>
      <c r="K109" t="s" s="4">
        <v>111</v>
      </c>
      <c r="L109" t="n" s="6">
        <v>45985.0</v>
      </c>
      <c r="M109" t="n" s="6">
        <v>46022.0</v>
      </c>
      <c r="N109" t="n" s="2">
        <v>0</v>
      </c>
      <c r="O109" t="s" s="4">
        <v>1</v>
      </c>
    </row>
    <row r="110" spans="1:15">
      <c r="A110" t="n" s="2">
        <v>109</v>
      </c>
      <c r="B110" s="3">
        <f>HYPERLINK("https://my.zakupivli.pro/remote/dispatcher/state_purchase_view/63530255", "UA-2025-11-17-007824-a")</f>
        <v/>
      </c>
      <c r="C110" t="s" s="4">
        <v>303</v>
      </c>
      <c r="D110" t="s" s="4">
        <v>403</v>
      </c>
      <c r="E110" t="s" s="4">
        <v>528</v>
      </c>
      <c r="F110" t="s" s="4"/>
      <c r="G110" t="s" s="4">
        <v>321</v>
      </c>
      <c r="H110" t="s" s="4">
        <v>643</v>
      </c>
      <c r="I110" t="s" s="4">
        <v>436</v>
      </c>
      <c r="J110" t="s" s="4">
        <v>685</v>
      </c>
      <c r="K110" t="s" s="4">
        <v>108</v>
      </c>
      <c r="L110" t="n" s="6">
        <v>45985.0</v>
      </c>
      <c r="M110" t="n" s="6">
        <v>46022.0</v>
      </c>
      <c r="N110" t="n" s="2">
        <v>0</v>
      </c>
      <c r="O110" t="s" s="4">
        <v>399</v>
      </c>
    </row>
    <row r="111" spans="1:15">
      <c r="A111" t="n" s="2">
        <v>110</v>
      </c>
      <c r="B111" s="3">
        <f>HYPERLINK("https://my.zakupivli.pro/remote/dispatcher/state_purchase_view/63530255", "UA-2025-11-17-007824-a")</f>
        <v/>
      </c>
      <c r="C111" t="s" s="4">
        <v>303</v>
      </c>
      <c r="D111" t="s" s="4">
        <v>403</v>
      </c>
      <c r="E111" t="s" s="4">
        <v>528</v>
      </c>
      <c r="F111" t="s" s="4"/>
      <c r="G111" t="s" s="4">
        <v>260</v>
      </c>
      <c r="H111" t="s" s="4">
        <v>620</v>
      </c>
      <c r="I111" t="s" s="4">
        <v>436</v>
      </c>
      <c r="J111" t="s" s="4">
        <v>685</v>
      </c>
      <c r="K111" t="s" s="4">
        <v>3</v>
      </c>
      <c r="L111" t="s" s="4">
        <v>3</v>
      </c>
      <c r="M111" t="s" s="4">
        <v>3</v>
      </c>
      <c r="N111" t="s" s="4">
        <v>552</v>
      </c>
      <c r="O111" t="s" s="4">
        <v>517</v>
      </c>
    </row>
    <row r="112" spans="1:15">
      <c r="A112" t="n" s="2">
        <v>111</v>
      </c>
      <c r="B112" s="3">
        <f>HYPERLINK("https://my.zakupivli.pro/remote/dispatcher/state_purchase_view/63530247", "UA-2025-11-17-007817-a")</f>
        <v/>
      </c>
      <c r="C112" t="s" s="4">
        <v>17</v>
      </c>
      <c r="D112" t="s" s="4">
        <v>487</v>
      </c>
      <c r="E112" t="s" s="4">
        <v>528</v>
      </c>
      <c r="F112" t="s" s="4"/>
      <c r="G112" t="s" s="4">
        <v>277</v>
      </c>
      <c r="H112" t="s" s="4">
        <v>634</v>
      </c>
      <c r="I112" t="s" s="4">
        <v>436</v>
      </c>
      <c r="J112" t="s" s="4">
        <v>685</v>
      </c>
      <c r="K112" t="s" s="4">
        <v>98</v>
      </c>
      <c r="L112" t="n" s="6">
        <v>45992.0</v>
      </c>
      <c r="M112" t="n" s="6">
        <v>46022.0</v>
      </c>
      <c r="N112" t="n" s="2">
        <v>0</v>
      </c>
      <c r="O112" t="s" s="4">
        <v>424</v>
      </c>
    </row>
    <row r="113" spans="1:15">
      <c r="A113" t="n" s="2">
        <v>112</v>
      </c>
      <c r="B113" s="3">
        <f>HYPERLINK("https://my.zakupivli.pro/remote/dispatcher/state_purchase_view/63528343", "UA-2025-11-17-007148-a")</f>
        <v/>
      </c>
      <c r="C113" t="s" s="4">
        <v>11</v>
      </c>
      <c r="D113" t="s" s="4">
        <v>489</v>
      </c>
      <c r="E113" t="s" s="4">
        <v>528</v>
      </c>
      <c r="F113" t="s" s="4"/>
      <c r="G113" t="s" s="4">
        <v>328</v>
      </c>
      <c r="H113" t="s" s="4">
        <v>648</v>
      </c>
      <c r="I113" t="s" s="4">
        <v>436</v>
      </c>
      <c r="J113" t="s" s="4">
        <v>685</v>
      </c>
      <c r="K113" t="s" s="4">
        <v>115</v>
      </c>
      <c r="L113" t="n" s="6">
        <v>46023.0</v>
      </c>
      <c r="M113" t="n" s="6">
        <v>46387.0</v>
      </c>
      <c r="N113" t="n" s="2">
        <v>0</v>
      </c>
      <c r="O113" t="s" s="4">
        <v>537</v>
      </c>
    </row>
    <row r="114" spans="1:15">
      <c r="A114" t="n" s="2">
        <v>113</v>
      </c>
      <c r="B114" s="3">
        <f>HYPERLINK("https://my.zakupivli.pro/remote/dispatcher/state_purchase_view/63528343", "UA-2025-11-17-007148-a")</f>
        <v/>
      </c>
      <c r="C114" t="s" s="4">
        <v>11</v>
      </c>
      <c r="D114" t="s" s="4">
        <v>489</v>
      </c>
      <c r="E114" t="s" s="4">
        <v>528</v>
      </c>
      <c r="F114" t="s" s="4"/>
      <c r="G114" t="s" s="4">
        <v>215</v>
      </c>
      <c r="H114" t="s" s="4">
        <v>641</v>
      </c>
      <c r="I114" t="s" s="4">
        <v>436</v>
      </c>
      <c r="J114" t="s" s="4">
        <v>685</v>
      </c>
      <c r="K114" t="s" s="4">
        <v>3</v>
      </c>
      <c r="L114" t="s" s="4">
        <v>3</v>
      </c>
      <c r="M114" t="s" s="4">
        <v>3</v>
      </c>
      <c r="N114" t="s" s="4">
        <v>552</v>
      </c>
      <c r="O114" t="s" s="4">
        <v>374</v>
      </c>
    </row>
    <row r="115" spans="1:15">
      <c r="A115" t="n" s="2">
        <v>114</v>
      </c>
      <c r="B115" s="3">
        <f>HYPERLINK("https://my.zakupivli.pro/remote/dispatcher/state_purchase_view/63526452", "UA-2025-11-17-006183-a")</f>
        <v/>
      </c>
      <c r="C115" t="s" s="4">
        <v>43</v>
      </c>
      <c r="D115" t="s" s="4">
        <v>498</v>
      </c>
      <c r="E115" t="s" s="4">
        <v>528</v>
      </c>
      <c r="F115" t="s" s="4"/>
      <c r="G115" t="s" s="4">
        <v>275</v>
      </c>
      <c r="H115" t="s" s="4">
        <v>601</v>
      </c>
      <c r="I115" t="s" s="4">
        <v>436</v>
      </c>
      <c r="J115" t="s" s="4">
        <v>685</v>
      </c>
      <c r="K115" t="s" s="4">
        <v>117</v>
      </c>
      <c r="L115" t="n" s="6">
        <v>45986.0</v>
      </c>
      <c r="M115" t="n" s="6">
        <v>46022.0</v>
      </c>
      <c r="N115" t="n" s="2">
        <v>0</v>
      </c>
      <c r="O115" t="s" s="4">
        <v>521</v>
      </c>
    </row>
    <row r="116" spans="1:15">
      <c r="A116" t="n" s="2">
        <v>115</v>
      </c>
      <c r="B116" s="3">
        <f>HYPERLINK("https://my.zakupivli.pro/remote/dispatcher/state_purchase_view/63526011", "UA-2025-11-17-006035-a")</f>
        <v/>
      </c>
      <c r="C116" t="s" s="4">
        <v>305</v>
      </c>
      <c r="D116" t="s" s="4">
        <v>392</v>
      </c>
      <c r="E116" t="s" s="4">
        <v>528</v>
      </c>
      <c r="F116" t="s" s="4"/>
      <c r="G116" t="s" s="4">
        <v>321</v>
      </c>
      <c r="H116" t="s" s="4">
        <v>643</v>
      </c>
      <c r="I116" t="s" s="4">
        <v>436</v>
      </c>
      <c r="J116" t="s" s="4">
        <v>685</v>
      </c>
      <c r="K116" t="s" s="4">
        <v>96</v>
      </c>
      <c r="L116" t="n" s="6">
        <v>45986.0</v>
      </c>
      <c r="M116" t="n" s="6">
        <v>46022.0</v>
      </c>
      <c r="N116" t="n" s="2">
        <v>0</v>
      </c>
      <c r="O116" t="s" s="4">
        <v>399</v>
      </c>
    </row>
    <row r="117" spans="1:15">
      <c r="A117" t="n" s="2">
        <v>116</v>
      </c>
      <c r="B117" s="3">
        <f>HYPERLINK("https://my.zakupivli.pro/remote/dispatcher/state_purchase_view/63525988", "UA-2025-11-17-005847-a")</f>
        <v/>
      </c>
      <c r="C117" t="s" s="4">
        <v>44</v>
      </c>
      <c r="D117" t="s" s="4">
        <v>359</v>
      </c>
      <c r="E117" t="s" s="4">
        <v>528</v>
      </c>
      <c r="F117" t="s" s="4"/>
      <c r="G117" t="s" s="4">
        <v>290</v>
      </c>
      <c r="H117" t="s" s="4">
        <v>623</v>
      </c>
      <c r="I117" t="s" s="4">
        <v>436</v>
      </c>
      <c r="J117" t="s" s="4">
        <v>685</v>
      </c>
      <c r="K117" t="s" s="4">
        <v>147</v>
      </c>
      <c r="L117" t="n" s="6">
        <v>45986.0</v>
      </c>
      <c r="M117" t="n" s="6">
        <v>46022.0</v>
      </c>
      <c r="N117" t="n" s="2">
        <v>0</v>
      </c>
      <c r="O117" t="s" s="4">
        <v>571</v>
      </c>
    </row>
    <row r="118" spans="1:15">
      <c r="A118" t="n" s="2">
        <v>117</v>
      </c>
      <c r="B118" s="3">
        <f>HYPERLINK("https://my.zakupivli.pro/remote/dispatcher/state_purchase_view/63525988", "UA-2025-11-17-005847-a")</f>
        <v/>
      </c>
      <c r="C118" t="s" s="4">
        <v>44</v>
      </c>
      <c r="D118" t="s" s="4">
        <v>359</v>
      </c>
      <c r="E118" t="s" s="4">
        <v>528</v>
      </c>
      <c r="F118" t="s" s="4"/>
      <c r="G118" t="s" s="4">
        <v>328</v>
      </c>
      <c r="H118" t="s" s="4">
        <v>648</v>
      </c>
      <c r="I118" t="s" s="4">
        <v>436</v>
      </c>
      <c r="J118" t="s" s="4">
        <v>685</v>
      </c>
      <c r="K118" t="s" s="4">
        <v>3</v>
      </c>
      <c r="L118" t="s" s="4">
        <v>3</v>
      </c>
      <c r="M118" t="s" s="4">
        <v>3</v>
      </c>
      <c r="N118" t="s" s="4">
        <v>552</v>
      </c>
      <c r="O118" t="s" s="4">
        <v>549</v>
      </c>
    </row>
    <row r="119" spans="1:15">
      <c r="A119" t="n" s="2">
        <v>118</v>
      </c>
      <c r="B119" s="3">
        <f>HYPERLINK("https://my.zakupivli.pro/remote/dispatcher/state_purchase_view/63525865", "UA-2025-11-17-005960-a")</f>
        <v/>
      </c>
      <c r="C119" t="s" s="4">
        <v>228</v>
      </c>
      <c r="D119" t="s" s="4">
        <v>432</v>
      </c>
      <c r="E119" t="s" s="4">
        <v>528</v>
      </c>
      <c r="F119" t="s" s="4"/>
      <c r="G119" t="s" s="4">
        <v>260</v>
      </c>
      <c r="H119" t="s" s="4">
        <v>620</v>
      </c>
      <c r="I119" t="s" s="4">
        <v>436</v>
      </c>
      <c r="J119" t="s" s="4">
        <v>685</v>
      </c>
      <c r="K119" t="s" s="4">
        <v>140</v>
      </c>
      <c r="L119" t="n" s="6">
        <v>45992.0</v>
      </c>
      <c r="M119" t="n" s="6">
        <v>46022.0</v>
      </c>
      <c r="N119" t="n" s="2">
        <v>0</v>
      </c>
      <c r="O119" t="s" s="4">
        <v>517</v>
      </c>
    </row>
    <row r="120" spans="1:15">
      <c r="A120" t="n" s="2">
        <v>119</v>
      </c>
      <c r="B120" s="3">
        <f>HYPERLINK("https://my.zakupivli.pro/remote/dispatcher/state_purchase_view/63525865", "UA-2025-11-17-005960-a")</f>
        <v/>
      </c>
      <c r="C120" t="s" s="4">
        <v>228</v>
      </c>
      <c r="D120" t="s" s="4">
        <v>432</v>
      </c>
      <c r="E120" t="s" s="4">
        <v>528</v>
      </c>
      <c r="F120" t="s" s="4"/>
      <c r="G120" t="s" s="4">
        <v>290</v>
      </c>
      <c r="H120" t="s" s="4">
        <v>623</v>
      </c>
      <c r="I120" t="s" s="4">
        <v>436</v>
      </c>
      <c r="J120" t="s" s="4">
        <v>685</v>
      </c>
      <c r="K120" t="s" s="4">
        <v>3</v>
      </c>
      <c r="L120" t="s" s="4">
        <v>3</v>
      </c>
      <c r="M120" t="s" s="4">
        <v>3</v>
      </c>
      <c r="N120" t="s" s="4">
        <v>552</v>
      </c>
      <c r="O120" t="s" s="4">
        <v>571</v>
      </c>
    </row>
    <row r="121" spans="1:15">
      <c r="A121" t="n" s="2">
        <v>120</v>
      </c>
      <c r="B121" s="3">
        <f>HYPERLINK("https://my.zakupivli.pro/remote/dispatcher/state_purchase_view/63522540", "UA-2025-11-17-005553-a")</f>
        <v/>
      </c>
      <c r="C121" t="s" s="4">
        <v>309</v>
      </c>
      <c r="D121" t="s" s="4">
        <v>466</v>
      </c>
      <c r="E121" t="s" s="4">
        <v>528</v>
      </c>
      <c r="F121" t="s" s="4"/>
      <c r="G121" t="s" s="4">
        <v>324</v>
      </c>
      <c r="H121" t="s" s="4">
        <v>589</v>
      </c>
      <c r="I121" t="s" s="4">
        <v>436</v>
      </c>
      <c r="J121" t="s" s="4">
        <v>685</v>
      </c>
      <c r="K121" t="s" s="4">
        <v>119</v>
      </c>
      <c r="L121" t="n" s="6">
        <v>45985.0</v>
      </c>
      <c r="M121" t="n" s="6">
        <v>46022.0</v>
      </c>
      <c r="N121" t="n" s="2">
        <v>0</v>
      </c>
      <c r="O121" t="s" s="4">
        <v>559</v>
      </c>
    </row>
    <row r="122" spans="1:15">
      <c r="A122" t="n" s="2">
        <v>121</v>
      </c>
      <c r="B122" s="3">
        <f>HYPERLINK("https://my.zakupivli.pro/remote/dispatcher/state_purchase_view/63524376", "UA-2025-11-17-005255-a")</f>
        <v/>
      </c>
      <c r="C122" t="s" s="4">
        <v>23</v>
      </c>
      <c r="D122" t="s" s="4">
        <v>470</v>
      </c>
      <c r="E122" t="s" s="4">
        <v>528</v>
      </c>
      <c r="F122" t="s" s="4"/>
      <c r="G122" t="s" s="4">
        <v>246</v>
      </c>
      <c r="H122" t="s" s="4">
        <v>544</v>
      </c>
      <c r="I122" t="s" s="4">
        <v>436</v>
      </c>
      <c r="J122" t="s" s="4">
        <v>685</v>
      </c>
      <c r="K122" t="s" s="4">
        <v>97</v>
      </c>
      <c r="L122" t="n" s="6">
        <v>45982.0</v>
      </c>
      <c r="M122" t="n" s="6">
        <v>46022.0</v>
      </c>
      <c r="N122" t="n" s="2">
        <v>0</v>
      </c>
      <c r="O122" t="s" s="4">
        <v>386</v>
      </c>
    </row>
    <row r="123" spans="1:15">
      <c r="A123" t="n" s="2">
        <v>122</v>
      </c>
      <c r="B123" s="3">
        <f>HYPERLINK("https://my.zakupivli.pro/remote/dispatcher/state_purchase_view/63524376", "UA-2025-11-17-005255-a")</f>
        <v/>
      </c>
      <c r="C123" t="s" s="4">
        <v>23</v>
      </c>
      <c r="D123" t="s" s="4">
        <v>470</v>
      </c>
      <c r="E123" t="s" s="4">
        <v>528</v>
      </c>
      <c r="F123" t="s" s="4"/>
      <c r="G123" t="s" s="4">
        <v>260</v>
      </c>
      <c r="H123" t="s" s="4">
        <v>620</v>
      </c>
      <c r="I123" t="s" s="4">
        <v>436</v>
      </c>
      <c r="J123" t="s" s="4">
        <v>685</v>
      </c>
      <c r="K123" t="s" s="4">
        <v>3</v>
      </c>
      <c r="L123" t="s" s="4">
        <v>3</v>
      </c>
      <c r="M123" t="s" s="4">
        <v>3</v>
      </c>
      <c r="N123" t="s" s="4">
        <v>552</v>
      </c>
      <c r="O123" t="s" s="4">
        <v>517</v>
      </c>
    </row>
    <row r="124" spans="1:15">
      <c r="A124" t="n" s="2">
        <v>123</v>
      </c>
      <c r="B124" s="3">
        <f>HYPERLINK("https://my.zakupivli.pro/remote/dispatcher/state_purchase_view/63521440", "UA-2025-11-17-003988-a")</f>
        <v/>
      </c>
      <c r="C124" t="s" s="4">
        <v>39</v>
      </c>
      <c r="D124" t="s" s="4">
        <v>404</v>
      </c>
      <c r="E124" t="s" s="4">
        <v>528</v>
      </c>
      <c r="F124" t="s" s="4"/>
      <c r="G124" t="s" s="4">
        <v>276</v>
      </c>
      <c r="H124" t="s" s="4">
        <v>593</v>
      </c>
      <c r="I124" t="s" s="4">
        <v>436</v>
      </c>
      <c r="J124" t="s" s="4">
        <v>685</v>
      </c>
      <c r="K124" t="s" s="4">
        <v>132</v>
      </c>
      <c r="L124" t="n" s="6">
        <v>45992.0</v>
      </c>
      <c r="M124" t="n" s="6">
        <v>46022.0</v>
      </c>
      <c r="N124" t="n" s="2">
        <v>0</v>
      </c>
      <c r="O124" t="s" s="4">
        <v>514</v>
      </c>
    </row>
    <row r="125" spans="1:15">
      <c r="A125" t="n" s="2">
        <v>124</v>
      </c>
      <c r="B125" s="3">
        <f>HYPERLINK("https://my.zakupivli.pro/remote/dispatcher/state_purchase_view/63519913", "UA-2025-11-17-003294-a")</f>
        <v/>
      </c>
      <c r="C125" t="s" s="4">
        <v>259</v>
      </c>
      <c r="D125" t="s" s="4">
        <v>376</v>
      </c>
      <c r="E125" t="s" s="4">
        <v>528</v>
      </c>
      <c r="F125" t="s" s="4"/>
      <c r="G125" t="s" s="4">
        <v>269</v>
      </c>
      <c r="H125" t="s" s="4">
        <v>657</v>
      </c>
      <c r="I125" t="s" s="4">
        <v>436</v>
      </c>
      <c r="J125" t="s" s="4">
        <v>685</v>
      </c>
      <c r="K125" t="s" s="4">
        <v>118</v>
      </c>
      <c r="L125" t="n" s="6">
        <v>45992.0</v>
      </c>
      <c r="M125" t="n" s="6">
        <v>46022.0</v>
      </c>
      <c r="N125" t="n" s="2">
        <v>0</v>
      </c>
      <c r="O125" t="s" s="4">
        <v>668</v>
      </c>
    </row>
    <row r="126" spans="1:15">
      <c r="A126" t="n" s="2">
        <v>125</v>
      </c>
      <c r="B126" s="3">
        <f>HYPERLINK("https://my.zakupivli.pro/remote/dispatcher/state_purchase_view/63519913", "UA-2025-11-17-003294-a")</f>
        <v/>
      </c>
      <c r="C126" t="s" s="4">
        <v>259</v>
      </c>
      <c r="D126" t="s" s="4">
        <v>376</v>
      </c>
      <c r="E126" t="s" s="4">
        <v>528</v>
      </c>
      <c r="F126" t="s" s="4"/>
      <c r="G126" t="s" s="4">
        <v>231</v>
      </c>
      <c r="H126" t="s" s="4">
        <v>591</v>
      </c>
      <c r="I126" t="s" s="4">
        <v>436</v>
      </c>
      <c r="J126" t="s" s="4">
        <v>685</v>
      </c>
      <c r="K126" t="s" s="4">
        <v>3</v>
      </c>
      <c r="L126" t="s" s="4">
        <v>3</v>
      </c>
      <c r="M126" t="s" s="4">
        <v>3</v>
      </c>
      <c r="N126" t="s" s="4">
        <v>552</v>
      </c>
      <c r="O126" t="s" s="4">
        <v>373</v>
      </c>
    </row>
    <row r="127" spans="1:15">
      <c r="A127" t="n" s="2">
        <v>126</v>
      </c>
      <c r="B127" s="3">
        <f>HYPERLINK("https://my.zakupivli.pro/remote/dispatcher/state_purchase_view/63516008", "UA-2025-11-17-001565-a")</f>
        <v/>
      </c>
      <c r="C127" t="s" s="4">
        <v>15</v>
      </c>
      <c r="D127" t="s" s="4">
        <v>445</v>
      </c>
      <c r="E127" t="s" s="4">
        <v>528</v>
      </c>
      <c r="F127" t="s" s="4"/>
      <c r="G127" t="s" s="4">
        <v>328</v>
      </c>
      <c r="H127" t="s" s="4">
        <v>648</v>
      </c>
      <c r="I127" t="s" s="4">
        <v>436</v>
      </c>
      <c r="J127" t="s" s="4">
        <v>685</v>
      </c>
      <c r="K127" t="s" s="4">
        <v>145</v>
      </c>
      <c r="L127" t="n" s="6">
        <v>45986.0</v>
      </c>
      <c r="M127" t="n" s="6">
        <v>46022.0</v>
      </c>
      <c r="N127" t="n" s="2">
        <v>0</v>
      </c>
      <c r="O127" t="s" s="4">
        <v>401</v>
      </c>
    </row>
    <row r="128" spans="1:15">
      <c r="A128" t="n" s="2">
        <v>127</v>
      </c>
      <c r="B128" s="3">
        <f>HYPERLINK("https://my.zakupivli.pro/remote/dispatcher/state_purchase_view/63516008", "UA-2025-11-17-001565-a")</f>
        <v/>
      </c>
      <c r="C128" t="s" s="4">
        <v>15</v>
      </c>
      <c r="D128" t="s" s="4">
        <v>445</v>
      </c>
      <c r="E128" t="s" s="4">
        <v>528</v>
      </c>
      <c r="F128" t="s" s="4"/>
      <c r="G128" t="s" s="4">
        <v>329</v>
      </c>
      <c r="H128" t="s" s="4">
        <v>606</v>
      </c>
      <c r="I128" t="s" s="4">
        <v>436</v>
      </c>
      <c r="J128" t="s" s="4">
        <v>685</v>
      </c>
      <c r="K128" t="s" s="4">
        <v>3</v>
      </c>
      <c r="L128" t="s" s="4">
        <v>3</v>
      </c>
      <c r="M128" t="s" s="4">
        <v>3</v>
      </c>
      <c r="N128" t="s" s="4">
        <v>552</v>
      </c>
      <c r="O128" t="s" s="4">
        <v>666</v>
      </c>
    </row>
    <row r="129" spans="1:15">
      <c r="A129" t="n" s="2">
        <v>128</v>
      </c>
      <c r="B129" s="3">
        <f>HYPERLINK("https://my.zakupivli.pro/remote/dispatcher/state_purchase_view/63516008", "UA-2025-11-17-001565-a")</f>
        <v/>
      </c>
      <c r="C129" t="s" s="4">
        <v>15</v>
      </c>
      <c r="D129" t="s" s="4">
        <v>445</v>
      </c>
      <c r="E129" t="s" s="4">
        <v>528</v>
      </c>
      <c r="F129" t="s" s="4"/>
      <c r="G129" t="s" s="4">
        <v>261</v>
      </c>
      <c r="H129" t="s" s="4">
        <v>637</v>
      </c>
      <c r="I129" t="s" s="4">
        <v>436</v>
      </c>
      <c r="J129" t="s" s="4">
        <v>685</v>
      </c>
      <c r="K129" t="s" s="4">
        <v>3</v>
      </c>
      <c r="L129" t="s" s="4">
        <v>3</v>
      </c>
      <c r="M129" t="s" s="4">
        <v>3</v>
      </c>
      <c r="N129" t="s" s="4">
        <v>552</v>
      </c>
      <c r="O129" t="s" s="4">
        <v>395</v>
      </c>
    </row>
    <row r="130" spans="1:15">
      <c r="A130" t="n" s="2">
        <v>129</v>
      </c>
      <c r="B130" s="3">
        <f>HYPERLINK("https://my.zakupivli.pro/remote/dispatcher/state_purchase_view/63515563", "UA-2025-11-17-001041-a")</f>
        <v/>
      </c>
      <c r="C130" t="s" s="4">
        <v>218</v>
      </c>
      <c r="D130" t="s" s="4">
        <v>506</v>
      </c>
      <c r="E130" t="s" s="4">
        <v>528</v>
      </c>
      <c r="F130" t="s" s="4"/>
      <c r="G130" t="s" s="4">
        <v>290</v>
      </c>
      <c r="H130" t="s" s="4">
        <v>623</v>
      </c>
      <c r="I130" t="s" s="4">
        <v>436</v>
      </c>
      <c r="J130" t="s" s="4">
        <v>685</v>
      </c>
      <c r="K130" t="s" s="4">
        <v>100</v>
      </c>
      <c r="L130" t="n" s="6">
        <v>45985.0</v>
      </c>
      <c r="M130" t="n" s="6">
        <v>46022.0</v>
      </c>
      <c r="N130" t="n" s="2">
        <v>0</v>
      </c>
      <c r="O130" t="s" s="4">
        <v>572</v>
      </c>
    </row>
    <row r="131" spans="1:15">
      <c r="A131" t="n" s="2">
        <v>130</v>
      </c>
      <c r="B131" s="3">
        <f>HYPERLINK("https://my.zakupivli.pro/remote/dispatcher/state_purchase_view/63515168", "UA-2025-11-17-001090-a")</f>
        <v/>
      </c>
      <c r="C131" t="s" s="4">
        <v>225</v>
      </c>
      <c r="D131" t="s" s="4">
        <v>418</v>
      </c>
      <c r="E131" t="s" s="4">
        <v>528</v>
      </c>
      <c r="F131" t="s" s="4"/>
      <c r="G131" t="s" s="4">
        <v>215</v>
      </c>
      <c r="H131" t="s" s="4">
        <v>641</v>
      </c>
      <c r="I131" t="s" s="4">
        <v>436</v>
      </c>
      <c r="J131" t="s" s="4">
        <v>685</v>
      </c>
      <c r="K131" t="s" s="4">
        <v>179</v>
      </c>
      <c r="L131" t="n" s="6">
        <v>45985.0</v>
      </c>
      <c r="M131" t="n" s="6">
        <v>46022.0</v>
      </c>
      <c r="N131" t="n" s="2">
        <v>0</v>
      </c>
      <c r="O131" t="s" s="4">
        <v>374</v>
      </c>
    </row>
    <row r="132" spans="1:15">
      <c r="A132" t="n" s="2">
        <v>131</v>
      </c>
      <c r="B132" s="3">
        <f>HYPERLINK("https://my.zakupivli.pro/remote/dispatcher/state_purchase_view/63512483", "UA-2025-11-17-000008-a")</f>
        <v/>
      </c>
      <c r="C132" t="s" s="4">
        <v>262</v>
      </c>
      <c r="D132" t="s" s="4">
        <v>440</v>
      </c>
      <c r="E132" t="s" s="4">
        <v>528</v>
      </c>
      <c r="F132" t="s" s="4"/>
      <c r="G132" t="s" s="4">
        <v>315</v>
      </c>
      <c r="H132" t="s" s="4">
        <v>650</v>
      </c>
      <c r="I132" t="s" s="4">
        <v>436</v>
      </c>
      <c r="J132" t="s" s="4">
        <v>685</v>
      </c>
      <c r="K132" t="s" s="4">
        <v>99</v>
      </c>
      <c r="L132" t="n" s="6">
        <v>45992.0</v>
      </c>
      <c r="M132" t="n" s="6">
        <v>46022.0</v>
      </c>
      <c r="N132" t="n" s="2">
        <v>0</v>
      </c>
      <c r="O132" t="s" s="4">
        <v>511</v>
      </c>
    </row>
    <row r="133" spans="1:15">
      <c r="A133" t="n" s="2">
        <v>132</v>
      </c>
      <c r="B133" s="3">
        <f>HYPERLINK("https://my.zakupivli.pro/remote/dispatcher/state_purchase_view/63512483", "UA-2025-11-17-000008-a")</f>
        <v/>
      </c>
      <c r="C133" t="s" s="4">
        <v>262</v>
      </c>
      <c r="D133" t="s" s="4">
        <v>440</v>
      </c>
      <c r="E133" t="s" s="4">
        <v>528</v>
      </c>
      <c r="F133" t="s" s="4"/>
      <c r="G133" t="s" s="4">
        <v>299</v>
      </c>
      <c r="H133" t="s" s="4">
        <v>611</v>
      </c>
      <c r="I133" t="s" s="4">
        <v>436</v>
      </c>
      <c r="J133" t="s" s="4">
        <v>685</v>
      </c>
      <c r="K133" t="s" s="4">
        <v>3</v>
      </c>
      <c r="L133" t="s" s="4">
        <v>3</v>
      </c>
      <c r="M133" t="s" s="4">
        <v>3</v>
      </c>
      <c r="N133" t="s" s="4">
        <v>552</v>
      </c>
      <c r="O133" t="s" s="4">
        <v>546</v>
      </c>
    </row>
    <row r="134" spans="1:15">
      <c r="A134" t="n" s="2">
        <v>133</v>
      </c>
      <c r="B134" s="3">
        <f>HYPERLINK("https://my.zakupivli.pro/remote/dispatcher/state_purchase_view/63510814", "UA-2025-11-16-000115-a")</f>
        <v/>
      </c>
      <c r="C134" t="s" s="4">
        <v>221</v>
      </c>
      <c r="D134" t="s" s="4">
        <v>367</v>
      </c>
      <c r="E134" t="s" s="4">
        <v>528</v>
      </c>
      <c r="F134" t="s" s="4"/>
      <c r="G134" t="s" s="4">
        <v>264</v>
      </c>
      <c r="H134" t="s" s="4">
        <v>612</v>
      </c>
      <c r="I134" t="s" s="4">
        <v>436</v>
      </c>
      <c r="J134" t="s" s="4">
        <v>685</v>
      </c>
      <c r="K134" t="s" s="4">
        <v>113</v>
      </c>
      <c r="L134" t="n" s="6">
        <v>45985.0</v>
      </c>
      <c r="M134" t="n" s="6">
        <v>46022.0</v>
      </c>
      <c r="N134" t="n" s="2">
        <v>0</v>
      </c>
      <c r="O134" t="s" s="4">
        <v>397</v>
      </c>
    </row>
    <row r="135" spans="1:15">
      <c r="A135" t="n" s="2">
        <v>134</v>
      </c>
      <c r="B135" s="3">
        <f>HYPERLINK("https://my.zakupivli.pro/remote/dispatcher/state_purchase_view/63509025", "UA-2025-11-15-000251-a")</f>
        <v/>
      </c>
      <c r="C135" t="s" s="4">
        <v>219</v>
      </c>
      <c r="D135" t="s" s="4">
        <v>380</v>
      </c>
      <c r="E135" t="s" s="4">
        <v>528</v>
      </c>
      <c r="F135" t="s" s="4"/>
      <c r="G135" t="s" s="4">
        <v>328</v>
      </c>
      <c r="H135" t="s" s="4">
        <v>648</v>
      </c>
      <c r="I135" t="s" s="4">
        <v>436</v>
      </c>
      <c r="J135" t="s" s="4">
        <v>685</v>
      </c>
      <c r="K135" t="s" s="4">
        <v>123</v>
      </c>
      <c r="L135" t="n" s="6">
        <v>45985.0</v>
      </c>
      <c r="M135" t="n" s="6">
        <v>46022.0</v>
      </c>
      <c r="N135" t="n" s="2">
        <v>0</v>
      </c>
      <c r="O135" t="s" s="4">
        <v>549</v>
      </c>
    </row>
    <row r="136" spans="1:15">
      <c r="A136" t="n" s="2">
        <v>135</v>
      </c>
      <c r="B136" s="3">
        <f>HYPERLINK("https://my.zakupivli.pro/remote/dispatcher/state_purchase_view/63509025", "UA-2025-11-15-000251-a")</f>
        <v/>
      </c>
      <c r="C136" t="s" s="4">
        <v>219</v>
      </c>
      <c r="D136" t="s" s="4">
        <v>380</v>
      </c>
      <c r="E136" t="s" s="4">
        <v>528</v>
      </c>
      <c r="F136" t="s" s="4"/>
      <c r="G136" t="s" s="4">
        <v>261</v>
      </c>
      <c r="H136" t="s" s="4">
        <v>637</v>
      </c>
      <c r="I136" t="s" s="4">
        <v>436</v>
      </c>
      <c r="J136" t="s" s="4">
        <v>685</v>
      </c>
      <c r="K136" t="s" s="4">
        <v>3</v>
      </c>
      <c r="L136" t="s" s="4">
        <v>3</v>
      </c>
      <c r="M136" t="s" s="4">
        <v>3</v>
      </c>
      <c r="N136" t="s" s="4">
        <v>552</v>
      </c>
      <c r="O136" t="s" s="4">
        <v>395</v>
      </c>
    </row>
    <row r="137" spans="1:15">
      <c r="A137" t="n" s="2">
        <v>136</v>
      </c>
      <c r="B137" s="3">
        <f>HYPERLINK("https://my.zakupivli.pro/remote/dispatcher/state_purchase_view/63508032", "UA-2025-11-14-015817-a")</f>
        <v/>
      </c>
      <c r="C137" t="s" s="4">
        <v>302</v>
      </c>
      <c r="D137" t="s" s="4">
        <v>485</v>
      </c>
      <c r="E137" t="s" s="4">
        <v>528</v>
      </c>
      <c r="F137" t="s" s="4"/>
      <c r="G137" t="s" s="4">
        <v>264</v>
      </c>
      <c r="H137" t="s" s="4">
        <v>612</v>
      </c>
      <c r="I137" t="s" s="4">
        <v>436</v>
      </c>
      <c r="J137" t="s" s="4">
        <v>685</v>
      </c>
      <c r="K137" t="s" s="4">
        <v>178</v>
      </c>
      <c r="L137" t="n" s="6">
        <v>45981.0</v>
      </c>
      <c r="M137" t="n" s="6">
        <v>46022.0</v>
      </c>
      <c r="N137" t="n" s="2">
        <v>0</v>
      </c>
      <c r="O137" t="s" s="4">
        <v>397</v>
      </c>
    </row>
    <row r="138" spans="1:15">
      <c r="A138" t="n" s="2">
        <v>137</v>
      </c>
      <c r="B138" s="3">
        <f>HYPERLINK("https://my.zakupivli.pro/remote/dispatcher/state_purchase_view/63507092", "UA-2025-11-14-015296-a")</f>
        <v/>
      </c>
      <c r="C138" t="s" s="4">
        <v>21</v>
      </c>
      <c r="D138" t="s" s="4">
        <v>451</v>
      </c>
      <c r="E138" t="s" s="4">
        <v>528</v>
      </c>
      <c r="F138" t="s" s="4"/>
      <c r="G138" t="s" s="4">
        <v>328</v>
      </c>
      <c r="H138" t="s" s="4">
        <v>648</v>
      </c>
      <c r="I138" t="s" s="4">
        <v>436</v>
      </c>
      <c r="J138" t="s" s="4">
        <v>685</v>
      </c>
      <c r="K138" t="s" s="4">
        <v>83</v>
      </c>
      <c r="L138" t="n" s="6">
        <v>45985.0</v>
      </c>
      <c r="M138" t="n" s="6">
        <v>46387.0</v>
      </c>
      <c r="N138" t="n" s="2">
        <v>0</v>
      </c>
      <c r="O138" t="s" s="4">
        <v>430</v>
      </c>
    </row>
    <row r="139" spans="1:15">
      <c r="A139" t="n" s="2">
        <v>138</v>
      </c>
      <c r="B139" s="3">
        <f>HYPERLINK("https://my.zakupivli.pro/remote/dispatcher/state_purchase_view/63507092", "UA-2025-11-14-015296-a")</f>
        <v/>
      </c>
      <c r="C139" t="s" s="4">
        <v>21</v>
      </c>
      <c r="D139" t="s" s="4">
        <v>451</v>
      </c>
      <c r="E139" t="s" s="4">
        <v>528</v>
      </c>
      <c r="F139" t="s" s="4"/>
      <c r="G139" t="s" s="4">
        <v>275</v>
      </c>
      <c r="H139" t="s" s="4">
        <v>601</v>
      </c>
      <c r="I139" t="s" s="4">
        <v>436</v>
      </c>
      <c r="J139" t="s" s="4">
        <v>685</v>
      </c>
      <c r="K139" t="s" s="4">
        <v>3</v>
      </c>
      <c r="L139" t="s" s="4">
        <v>3</v>
      </c>
      <c r="M139" t="s" s="4">
        <v>3</v>
      </c>
      <c r="N139" t="s" s="4">
        <v>552</v>
      </c>
      <c r="O139" t="s" s="4">
        <v>538</v>
      </c>
    </row>
    <row r="140" spans="1:15">
      <c r="A140" t="n" s="2">
        <v>139</v>
      </c>
      <c r="B140" s="3">
        <f>HYPERLINK("https://my.zakupivli.pro/remote/dispatcher/state_purchase_view/63507092", "UA-2025-11-14-015296-a")</f>
        <v/>
      </c>
      <c r="C140" t="s" s="4">
        <v>21</v>
      </c>
      <c r="D140" t="s" s="4">
        <v>451</v>
      </c>
      <c r="E140" t="s" s="4">
        <v>528</v>
      </c>
      <c r="F140" t="s" s="4"/>
      <c r="G140" t="s" s="4">
        <v>316</v>
      </c>
      <c r="H140" t="s" s="4">
        <v>622</v>
      </c>
      <c r="I140" t="s" s="4">
        <v>436</v>
      </c>
      <c r="J140" t="s" s="4">
        <v>685</v>
      </c>
      <c r="K140" t="s" s="4">
        <v>3</v>
      </c>
      <c r="L140" t="s" s="4">
        <v>3</v>
      </c>
      <c r="M140" t="s" s="4">
        <v>3</v>
      </c>
      <c r="N140" t="s" s="4">
        <v>552</v>
      </c>
      <c r="O140" t="s" s="4">
        <v>396</v>
      </c>
    </row>
    <row r="141" spans="1:15">
      <c r="A141" t="n" s="2">
        <v>140</v>
      </c>
      <c r="B141" s="3">
        <f>HYPERLINK("https://my.zakupivli.pro/remote/dispatcher/state_purchase_view/63507092", "UA-2025-11-14-015296-a")</f>
        <v/>
      </c>
      <c r="C141" t="s" s="4">
        <v>21</v>
      </c>
      <c r="D141" t="s" s="4">
        <v>451</v>
      </c>
      <c r="E141" t="s" s="4">
        <v>528</v>
      </c>
      <c r="F141" t="s" s="4"/>
      <c r="G141" t="s" s="4">
        <v>245</v>
      </c>
      <c r="H141" t="s" s="4">
        <v>619</v>
      </c>
      <c r="I141" t="s" s="4">
        <v>436</v>
      </c>
      <c r="J141" t="s" s="4">
        <v>685</v>
      </c>
      <c r="K141" t="s" s="4">
        <v>3</v>
      </c>
      <c r="L141" t="s" s="4">
        <v>3</v>
      </c>
      <c r="M141" t="s" s="4">
        <v>3</v>
      </c>
      <c r="N141" t="s" s="4">
        <v>552</v>
      </c>
      <c r="O141" t="s" s="4">
        <v>372</v>
      </c>
    </row>
    <row r="142" spans="1:15">
      <c r="A142" t="n" s="2">
        <v>141</v>
      </c>
      <c r="B142" s="3">
        <f>HYPERLINK("https://my.zakupivli.pro/remote/dispatcher/state_purchase_view/63507018", "UA-2025-11-14-015131-a")</f>
        <v/>
      </c>
      <c r="C142" t="s" s="4">
        <v>213</v>
      </c>
      <c r="D142" t="s" s="4">
        <v>457</v>
      </c>
      <c r="E142" t="s" s="4">
        <v>528</v>
      </c>
      <c r="F142" t="s" s="4"/>
      <c r="G142" t="s" s="4">
        <v>299</v>
      </c>
      <c r="H142" t="s" s="4">
        <v>611</v>
      </c>
      <c r="I142" t="s" s="4">
        <v>436</v>
      </c>
      <c r="J142" t="s" s="4">
        <v>685</v>
      </c>
      <c r="K142" t="s" s="4">
        <v>81</v>
      </c>
      <c r="L142" t="n" s="6">
        <v>45985.0</v>
      </c>
      <c r="M142" t="n" s="6">
        <v>46022.0</v>
      </c>
      <c r="N142" t="n" s="2">
        <v>0</v>
      </c>
      <c r="O142" t="s" s="4">
        <v>546</v>
      </c>
    </row>
    <row r="143" spans="1:15">
      <c r="A143" t="n" s="2">
        <v>142</v>
      </c>
      <c r="B143" s="3">
        <f>HYPERLINK("https://my.zakupivli.pro/remote/dispatcher/state_purchase_view/63507018", "UA-2025-11-14-015131-a")</f>
        <v/>
      </c>
      <c r="C143" t="s" s="4">
        <v>213</v>
      </c>
      <c r="D143" t="s" s="4">
        <v>457</v>
      </c>
      <c r="E143" t="s" s="4">
        <v>528</v>
      </c>
      <c r="F143" t="s" s="4"/>
      <c r="G143" t="s" s="4">
        <v>324</v>
      </c>
      <c r="H143" t="s" s="4">
        <v>589</v>
      </c>
      <c r="I143" t="s" s="4">
        <v>436</v>
      </c>
      <c r="J143" t="s" s="4">
        <v>685</v>
      </c>
      <c r="K143" t="s" s="4">
        <v>3</v>
      </c>
      <c r="L143" t="s" s="4">
        <v>3</v>
      </c>
      <c r="M143" t="s" s="4">
        <v>3</v>
      </c>
      <c r="N143" t="s" s="4">
        <v>552</v>
      </c>
      <c r="O143" t="s" s="4">
        <v>559</v>
      </c>
    </row>
    <row r="144" spans="1:15">
      <c r="A144" t="n" s="2">
        <v>143</v>
      </c>
      <c r="B144" s="3">
        <f>HYPERLINK("https://my.zakupivli.pro/remote/dispatcher/state_purchase_view/63507018", "UA-2025-11-14-015131-a")</f>
        <v/>
      </c>
      <c r="C144" t="s" s="4">
        <v>213</v>
      </c>
      <c r="D144" t="s" s="4">
        <v>457</v>
      </c>
      <c r="E144" t="s" s="4">
        <v>528</v>
      </c>
      <c r="F144" t="s" s="4"/>
      <c r="G144" t="s" s="4">
        <v>297</v>
      </c>
      <c r="H144" t="s" s="4">
        <v>596</v>
      </c>
      <c r="I144" t="s" s="4">
        <v>436</v>
      </c>
      <c r="J144" t="s" s="4">
        <v>685</v>
      </c>
      <c r="K144" t="s" s="4">
        <v>3</v>
      </c>
      <c r="L144" t="s" s="4">
        <v>3</v>
      </c>
      <c r="M144" t="s" s="4">
        <v>3</v>
      </c>
      <c r="N144" t="s" s="4">
        <v>552</v>
      </c>
      <c r="O144" t="s" s="4">
        <v>678</v>
      </c>
    </row>
    <row r="145" spans="1:15">
      <c r="A145" t="n" s="2">
        <v>144</v>
      </c>
      <c r="B145" s="3">
        <f>HYPERLINK("https://my.zakupivli.pro/remote/dispatcher/state_purchase_view/63507018", "UA-2025-11-14-015131-a")</f>
        <v/>
      </c>
      <c r="C145" t="s" s="4">
        <v>213</v>
      </c>
      <c r="D145" t="s" s="4">
        <v>457</v>
      </c>
      <c r="E145" t="s" s="4">
        <v>528</v>
      </c>
      <c r="F145" t="s" s="4"/>
      <c r="G145" t="s" s="4">
        <v>260</v>
      </c>
      <c r="H145" t="s" s="4">
        <v>620</v>
      </c>
      <c r="I145" t="s" s="4">
        <v>436</v>
      </c>
      <c r="J145" t="s" s="4">
        <v>685</v>
      </c>
      <c r="K145" t="s" s="4">
        <v>3</v>
      </c>
      <c r="L145" t="s" s="4">
        <v>3</v>
      </c>
      <c r="M145" t="s" s="4">
        <v>3</v>
      </c>
      <c r="N145" t="s" s="4">
        <v>552</v>
      </c>
      <c r="O145" t="s" s="4">
        <v>517</v>
      </c>
    </row>
    <row r="146" spans="1:15">
      <c r="A146" t="n" s="2">
        <v>145</v>
      </c>
      <c r="B146" s="3">
        <f>HYPERLINK("https://my.zakupivli.pro/remote/dispatcher/state_purchase_view/63507018", "UA-2025-11-14-015131-a")</f>
        <v/>
      </c>
      <c r="C146" t="s" s="4">
        <v>213</v>
      </c>
      <c r="D146" t="s" s="4">
        <v>457</v>
      </c>
      <c r="E146" t="s" s="4">
        <v>528</v>
      </c>
      <c r="F146" t="s" s="4"/>
      <c r="G146" t="s" s="4">
        <v>261</v>
      </c>
      <c r="H146" t="s" s="4">
        <v>637</v>
      </c>
      <c r="I146" t="s" s="4">
        <v>436</v>
      </c>
      <c r="J146" t="s" s="4">
        <v>685</v>
      </c>
      <c r="K146" t="s" s="4">
        <v>3</v>
      </c>
      <c r="L146" t="s" s="4">
        <v>3</v>
      </c>
      <c r="M146" t="s" s="4">
        <v>3</v>
      </c>
      <c r="N146" t="s" s="4">
        <v>552</v>
      </c>
      <c r="O146" t="s" s="4">
        <v>395</v>
      </c>
    </row>
    <row r="147" spans="1:15">
      <c r="A147" t="n" s="2">
        <v>146</v>
      </c>
      <c r="B147" s="3">
        <f>HYPERLINK("https://my.zakupivli.pro/remote/dispatcher/state_purchase_view/63506427", "UA-2025-11-14-014792-a")</f>
        <v/>
      </c>
      <c r="C147" t="s" s="4">
        <v>209</v>
      </c>
      <c r="D147" t="s" s="4">
        <v>441</v>
      </c>
      <c r="E147" t="s" s="4">
        <v>528</v>
      </c>
      <c r="F147" t="s" s="4"/>
      <c r="G147" t="s" s="4">
        <v>265</v>
      </c>
      <c r="H147" t="s" s="4">
        <v>582</v>
      </c>
      <c r="I147" t="s" s="4">
        <v>436</v>
      </c>
      <c r="J147" t="s" s="4">
        <v>685</v>
      </c>
      <c r="K147" t="s" s="4">
        <v>84</v>
      </c>
      <c r="L147" t="n" s="6">
        <v>45982.0</v>
      </c>
      <c r="M147" t="n" s="6">
        <v>46022.0</v>
      </c>
      <c r="N147" t="n" s="2">
        <v>0</v>
      </c>
      <c r="O147" t="s" s="4">
        <v>566</v>
      </c>
    </row>
    <row r="148" spans="1:15">
      <c r="A148" t="n" s="2">
        <v>147</v>
      </c>
      <c r="B148" s="3">
        <f>HYPERLINK("https://my.zakupivli.pro/remote/dispatcher/state_purchase_view/63506427", "UA-2025-11-14-014792-a")</f>
        <v/>
      </c>
      <c r="C148" t="s" s="4">
        <v>209</v>
      </c>
      <c r="D148" t="s" s="4">
        <v>441</v>
      </c>
      <c r="E148" t="s" s="4">
        <v>528</v>
      </c>
      <c r="F148" t="s" s="4"/>
      <c r="G148" t="s" s="4">
        <v>324</v>
      </c>
      <c r="H148" t="s" s="4">
        <v>589</v>
      </c>
      <c r="I148" t="s" s="4">
        <v>436</v>
      </c>
      <c r="J148" t="s" s="4">
        <v>685</v>
      </c>
      <c r="K148" t="s" s="4">
        <v>3</v>
      </c>
      <c r="L148" t="s" s="4">
        <v>3</v>
      </c>
      <c r="M148" t="s" s="4">
        <v>3</v>
      </c>
      <c r="N148" t="s" s="4">
        <v>552</v>
      </c>
      <c r="O148" t="s" s="4">
        <v>559</v>
      </c>
    </row>
    <row r="149" spans="1:15">
      <c r="A149" t="n" s="2">
        <v>148</v>
      </c>
      <c r="B149" s="3">
        <f>HYPERLINK("https://my.zakupivli.pro/remote/dispatcher/state_purchase_view/63505227", "UA-2025-11-14-014224-a")</f>
        <v/>
      </c>
      <c r="C149" t="s" s="4">
        <v>6</v>
      </c>
      <c r="D149" t="s" s="4">
        <v>527</v>
      </c>
      <c r="E149" t="s" s="4">
        <v>528</v>
      </c>
      <c r="F149" t="s" s="4"/>
      <c r="G149" t="s" s="4">
        <v>280</v>
      </c>
      <c r="H149" t="s" s="4">
        <v>584</v>
      </c>
      <c r="I149" t="s" s="4">
        <v>436</v>
      </c>
      <c r="J149" t="s" s="4">
        <v>685</v>
      </c>
      <c r="K149" t="s" s="4">
        <v>92</v>
      </c>
      <c r="L149" t="n" s="6">
        <v>45985.0</v>
      </c>
      <c r="M149" t="n" s="6">
        <v>46022.0</v>
      </c>
      <c r="N149" t="n" s="2">
        <v>0</v>
      </c>
      <c r="O149" t="s" s="4">
        <v>479</v>
      </c>
    </row>
    <row r="150" spans="1:15">
      <c r="A150" t="n" s="2">
        <v>149</v>
      </c>
      <c r="B150" s="3">
        <f>HYPERLINK("https://my.zakupivli.pro/remote/dispatcher/state_purchase_view/63505227", "UA-2025-11-14-014224-a")</f>
        <v/>
      </c>
      <c r="C150" t="s" s="4">
        <v>6</v>
      </c>
      <c r="D150" t="s" s="4">
        <v>527</v>
      </c>
      <c r="E150" t="s" s="4">
        <v>528</v>
      </c>
      <c r="F150" t="s" s="4"/>
      <c r="G150" t="s" s="4">
        <v>328</v>
      </c>
      <c r="H150" t="s" s="4">
        <v>648</v>
      </c>
      <c r="I150" t="s" s="4">
        <v>436</v>
      </c>
      <c r="J150" t="s" s="4">
        <v>685</v>
      </c>
      <c r="K150" t="s" s="4">
        <v>3</v>
      </c>
      <c r="L150" t="s" s="4">
        <v>3</v>
      </c>
      <c r="M150" t="s" s="4">
        <v>3</v>
      </c>
      <c r="N150" t="s" s="4">
        <v>552</v>
      </c>
      <c r="O150" t="s" s="4">
        <v>387</v>
      </c>
    </row>
    <row r="151" spans="1:15">
      <c r="A151" t="n" s="2">
        <v>150</v>
      </c>
      <c r="B151" s="3">
        <f>HYPERLINK("https://my.zakupivli.pro/remote/dispatcher/state_purchase_view/63505227", "UA-2025-11-14-014224-a")</f>
        <v/>
      </c>
      <c r="C151" t="s" s="4">
        <v>6</v>
      </c>
      <c r="D151" t="s" s="4">
        <v>527</v>
      </c>
      <c r="E151" t="s" s="4">
        <v>528</v>
      </c>
      <c r="F151" t="s" s="4"/>
      <c r="G151" t="s" s="4">
        <v>261</v>
      </c>
      <c r="H151" t="s" s="4">
        <v>637</v>
      </c>
      <c r="I151" t="s" s="4">
        <v>436</v>
      </c>
      <c r="J151" t="s" s="4">
        <v>685</v>
      </c>
      <c r="K151" t="s" s="4">
        <v>3</v>
      </c>
      <c r="L151" t="s" s="4">
        <v>3</v>
      </c>
      <c r="M151" t="s" s="4">
        <v>3</v>
      </c>
      <c r="N151" t="s" s="4">
        <v>552</v>
      </c>
      <c r="O151" t="s" s="4">
        <v>395</v>
      </c>
    </row>
    <row r="152" spans="1:15">
      <c r="A152" t="n" s="2">
        <v>151</v>
      </c>
      <c r="B152" s="3">
        <f>HYPERLINK("https://my.zakupivli.pro/remote/dispatcher/state_purchase_view/63505227", "UA-2025-11-14-014224-a")</f>
        <v/>
      </c>
      <c r="C152" t="s" s="4">
        <v>6</v>
      </c>
      <c r="D152" t="s" s="4">
        <v>527</v>
      </c>
      <c r="E152" t="s" s="4">
        <v>528</v>
      </c>
      <c r="F152" t="s" s="4"/>
      <c r="G152" t="s" s="4">
        <v>304</v>
      </c>
      <c r="H152" t="s" s="4">
        <v>616</v>
      </c>
      <c r="I152" t="s" s="4">
        <v>436</v>
      </c>
      <c r="J152" t="s" s="4">
        <v>685</v>
      </c>
      <c r="K152" t="s" s="4">
        <v>3</v>
      </c>
      <c r="L152" t="s" s="4">
        <v>3</v>
      </c>
      <c r="M152" t="s" s="4">
        <v>3</v>
      </c>
      <c r="N152" t="s" s="4">
        <v>552</v>
      </c>
      <c r="O152" t="s" s="4">
        <v>536</v>
      </c>
    </row>
    <row r="153" spans="1:15">
      <c r="A153" t="n" s="2">
        <v>152</v>
      </c>
      <c r="B153" s="3">
        <f>HYPERLINK("https://my.zakupivli.pro/remote/dispatcher/state_purchase_view/63504757", "UA-2025-11-14-013962-a")</f>
        <v/>
      </c>
      <c r="C153" t="s" s="4">
        <v>6</v>
      </c>
      <c r="D153" t="s" s="4">
        <v>527</v>
      </c>
      <c r="E153" t="s" s="4">
        <v>528</v>
      </c>
      <c r="F153" t="s" s="4"/>
      <c r="G153" t="s" s="4">
        <v>280</v>
      </c>
      <c r="H153" t="s" s="4">
        <v>584</v>
      </c>
      <c r="I153" t="s" s="4">
        <v>436</v>
      </c>
      <c r="J153" t="s" s="4">
        <v>685</v>
      </c>
      <c r="K153" t="s" s="4">
        <v>93</v>
      </c>
      <c r="L153" t="n" s="6">
        <v>45985.0</v>
      </c>
      <c r="M153" t="n" s="6">
        <v>46022.0</v>
      </c>
      <c r="N153" t="n" s="2">
        <v>0</v>
      </c>
      <c r="O153" t="s" s="4">
        <v>479</v>
      </c>
    </row>
    <row r="154" spans="1:15">
      <c r="A154" t="n" s="2">
        <v>153</v>
      </c>
      <c r="B154" s="3">
        <f>HYPERLINK("https://my.zakupivli.pro/remote/dispatcher/state_purchase_view/63504757", "UA-2025-11-14-013962-a")</f>
        <v/>
      </c>
      <c r="C154" t="s" s="4">
        <v>6</v>
      </c>
      <c r="D154" t="s" s="4">
        <v>527</v>
      </c>
      <c r="E154" t="s" s="4">
        <v>528</v>
      </c>
      <c r="F154" t="s" s="4"/>
      <c r="G154" t="s" s="4">
        <v>277</v>
      </c>
      <c r="H154" t="s" s="4">
        <v>634</v>
      </c>
      <c r="I154" t="s" s="4">
        <v>436</v>
      </c>
      <c r="J154" t="s" s="4">
        <v>685</v>
      </c>
      <c r="K154" t="s" s="4">
        <v>3</v>
      </c>
      <c r="L154" t="s" s="4">
        <v>3</v>
      </c>
      <c r="M154" t="s" s="4">
        <v>3</v>
      </c>
      <c r="N154" t="s" s="4">
        <v>552</v>
      </c>
      <c r="O154" t="s" s="4">
        <v>424</v>
      </c>
    </row>
    <row r="155" spans="1:15">
      <c r="A155" t="n" s="2">
        <v>154</v>
      </c>
      <c r="B155" s="3">
        <f>HYPERLINK("https://my.zakupivli.pro/remote/dispatcher/state_purchase_view/63504757", "UA-2025-11-14-013962-a")</f>
        <v/>
      </c>
      <c r="C155" t="s" s="4">
        <v>6</v>
      </c>
      <c r="D155" t="s" s="4">
        <v>527</v>
      </c>
      <c r="E155" t="s" s="4">
        <v>528</v>
      </c>
      <c r="F155" t="s" s="4"/>
      <c r="G155" t="s" s="4">
        <v>328</v>
      </c>
      <c r="H155" t="s" s="4">
        <v>648</v>
      </c>
      <c r="I155" t="s" s="4">
        <v>436</v>
      </c>
      <c r="J155" t="s" s="4">
        <v>685</v>
      </c>
      <c r="K155" t="s" s="4">
        <v>3</v>
      </c>
      <c r="L155" t="s" s="4">
        <v>3</v>
      </c>
      <c r="M155" t="s" s="4">
        <v>3</v>
      </c>
      <c r="N155" t="s" s="4">
        <v>552</v>
      </c>
      <c r="O155" t="s" s="4">
        <v>387</v>
      </c>
    </row>
    <row r="156" spans="1:15">
      <c r="A156" t="n" s="2">
        <v>155</v>
      </c>
      <c r="B156" s="3">
        <f>HYPERLINK("https://my.zakupivli.pro/remote/dispatcher/state_purchase_view/63504757", "UA-2025-11-14-013962-a")</f>
        <v/>
      </c>
      <c r="C156" t="s" s="4">
        <v>6</v>
      </c>
      <c r="D156" t="s" s="4">
        <v>527</v>
      </c>
      <c r="E156" t="s" s="4">
        <v>528</v>
      </c>
      <c r="F156" t="s" s="4"/>
      <c r="G156" t="s" s="4">
        <v>326</v>
      </c>
      <c r="H156" t="s" s="4">
        <v>626</v>
      </c>
      <c r="I156" t="s" s="4">
        <v>436</v>
      </c>
      <c r="J156" t="s" s="4">
        <v>685</v>
      </c>
      <c r="K156" t="s" s="4">
        <v>3</v>
      </c>
      <c r="L156" t="s" s="4">
        <v>3</v>
      </c>
      <c r="M156" t="s" s="4">
        <v>3</v>
      </c>
      <c r="N156" t="s" s="4">
        <v>552</v>
      </c>
      <c r="O156" t="s" s="4">
        <v>361</v>
      </c>
    </row>
    <row r="157" spans="1:15">
      <c r="A157" t="n" s="2">
        <v>156</v>
      </c>
      <c r="B157" s="3">
        <f>HYPERLINK("https://my.zakupivli.pro/remote/dispatcher/state_purchase_view/63504757", "UA-2025-11-14-013962-a")</f>
        <v/>
      </c>
      <c r="C157" t="s" s="4">
        <v>6</v>
      </c>
      <c r="D157" t="s" s="4">
        <v>527</v>
      </c>
      <c r="E157" t="s" s="4">
        <v>528</v>
      </c>
      <c r="F157" t="s" s="4"/>
      <c r="G157" t="s" s="4">
        <v>261</v>
      </c>
      <c r="H157" t="s" s="4">
        <v>637</v>
      </c>
      <c r="I157" t="s" s="4">
        <v>436</v>
      </c>
      <c r="J157" t="s" s="4">
        <v>685</v>
      </c>
      <c r="K157" t="s" s="4">
        <v>3</v>
      </c>
      <c r="L157" t="s" s="4">
        <v>3</v>
      </c>
      <c r="M157" t="s" s="4">
        <v>3</v>
      </c>
      <c r="N157" t="s" s="4">
        <v>552</v>
      </c>
      <c r="O157" t="s" s="4">
        <v>395</v>
      </c>
    </row>
    <row r="158" spans="1:15">
      <c r="A158" t="n" s="2">
        <v>157</v>
      </c>
      <c r="B158" s="3">
        <f>HYPERLINK("https://my.zakupivli.pro/remote/dispatcher/state_purchase_view/63504757", "UA-2025-11-14-013962-a")</f>
        <v/>
      </c>
      <c r="C158" t="s" s="4">
        <v>6</v>
      </c>
      <c r="D158" t="s" s="4">
        <v>527</v>
      </c>
      <c r="E158" t="s" s="4">
        <v>528</v>
      </c>
      <c r="F158" t="s" s="4"/>
      <c r="G158" t="s" s="4">
        <v>304</v>
      </c>
      <c r="H158" t="s" s="4">
        <v>616</v>
      </c>
      <c r="I158" t="s" s="4">
        <v>436</v>
      </c>
      <c r="J158" t="s" s="4">
        <v>685</v>
      </c>
      <c r="K158" t="s" s="4">
        <v>3</v>
      </c>
      <c r="L158" t="s" s="4">
        <v>3</v>
      </c>
      <c r="M158" t="s" s="4">
        <v>3</v>
      </c>
      <c r="N158" t="s" s="4">
        <v>552</v>
      </c>
      <c r="O158" t="s" s="4">
        <v>536</v>
      </c>
    </row>
    <row r="159" spans="1:15">
      <c r="A159" t="n" s="2">
        <v>158</v>
      </c>
      <c r="B159" s="3">
        <f>HYPERLINK("https://my.zakupivli.pro/remote/dispatcher/state_purchase_view/63504757", "UA-2025-11-14-013962-a")</f>
        <v/>
      </c>
      <c r="C159" t="s" s="4">
        <v>6</v>
      </c>
      <c r="D159" t="s" s="4">
        <v>527</v>
      </c>
      <c r="E159" t="s" s="4">
        <v>528</v>
      </c>
      <c r="F159" t="s" s="4"/>
      <c r="G159" t="s" s="4">
        <v>329</v>
      </c>
      <c r="H159" t="s" s="4">
        <v>606</v>
      </c>
      <c r="I159" t="s" s="4">
        <v>436</v>
      </c>
      <c r="J159" t="s" s="4">
        <v>685</v>
      </c>
      <c r="K159" t="s" s="4">
        <v>3</v>
      </c>
      <c r="L159" t="s" s="4">
        <v>3</v>
      </c>
      <c r="M159" t="s" s="4">
        <v>3</v>
      </c>
      <c r="N159" t="s" s="4">
        <v>552</v>
      </c>
      <c r="O159" t="s" s="4">
        <v>652</v>
      </c>
    </row>
    <row r="160" spans="1:15">
      <c r="A160" t="n" s="2">
        <v>159</v>
      </c>
      <c r="B160" s="3">
        <f>HYPERLINK("https://my.zakupivli.pro/remote/dispatcher/state_purchase_view/63503181", "UA-2025-11-14-013305-a")</f>
        <v/>
      </c>
      <c r="C160" t="s" s="4">
        <v>10</v>
      </c>
      <c r="D160" t="s" s="4">
        <v>459</v>
      </c>
      <c r="E160" t="s" s="4">
        <v>528</v>
      </c>
      <c r="F160" t="s" s="4"/>
      <c r="G160" t="s" s="4">
        <v>328</v>
      </c>
      <c r="H160" t="s" s="4">
        <v>648</v>
      </c>
      <c r="I160" t="s" s="4">
        <v>436</v>
      </c>
      <c r="J160" t="s" s="4">
        <v>685</v>
      </c>
      <c r="K160" t="s" s="4">
        <v>95</v>
      </c>
      <c r="L160" t="n" s="6">
        <v>45985.0</v>
      </c>
      <c r="M160" t="n" s="6">
        <v>46022.0</v>
      </c>
      <c r="N160" t="n" s="2">
        <v>0</v>
      </c>
      <c r="O160" t="s" s="4">
        <v>401</v>
      </c>
    </row>
    <row r="161" spans="1:15">
      <c r="A161" t="n" s="2">
        <v>160</v>
      </c>
      <c r="B161" s="3">
        <f>HYPERLINK("https://my.zakupivli.pro/remote/dispatcher/state_purchase_view/63503181", "UA-2025-11-14-013305-a")</f>
        <v/>
      </c>
      <c r="C161" t="s" s="4">
        <v>10</v>
      </c>
      <c r="D161" t="s" s="4">
        <v>459</v>
      </c>
      <c r="E161" t="s" s="4">
        <v>528</v>
      </c>
      <c r="F161" t="s" s="4"/>
      <c r="G161" t="s" s="4">
        <v>312</v>
      </c>
      <c r="H161" t="s" s="4">
        <v>645</v>
      </c>
      <c r="I161" t="s" s="4">
        <v>436</v>
      </c>
      <c r="J161" t="s" s="4">
        <v>685</v>
      </c>
      <c r="K161" t="s" s="4">
        <v>3</v>
      </c>
      <c r="L161" t="s" s="4">
        <v>3</v>
      </c>
      <c r="M161" t="s" s="4">
        <v>3</v>
      </c>
      <c r="N161" t="s" s="4">
        <v>552</v>
      </c>
      <c r="O161" t="s" s="4">
        <v>564</v>
      </c>
    </row>
    <row r="162" spans="1:15">
      <c r="A162" t="n" s="2">
        <v>161</v>
      </c>
      <c r="B162" s="3">
        <f>HYPERLINK("https://my.zakupivli.pro/remote/dispatcher/state_purchase_view/63497896", "UA-2025-11-14-010808-a")</f>
        <v/>
      </c>
      <c r="C162" t="s" s="4">
        <v>42</v>
      </c>
      <c r="D162" t="s" s="4">
        <v>456</v>
      </c>
      <c r="E162" t="s" s="4">
        <v>528</v>
      </c>
      <c r="F162" t="s" s="4"/>
      <c r="G162" t="s" s="4">
        <v>277</v>
      </c>
      <c r="H162" t="s" s="4">
        <v>634</v>
      </c>
      <c r="I162" t="s" s="4">
        <v>436</v>
      </c>
      <c r="J162" t="s" s="4">
        <v>685</v>
      </c>
      <c r="K162" t="s" s="4">
        <v>102</v>
      </c>
      <c r="L162" t="n" s="6">
        <v>45986.0</v>
      </c>
      <c r="M162" t="n" s="6">
        <v>46022.0</v>
      </c>
      <c r="N162" t="n" s="2">
        <v>0</v>
      </c>
      <c r="O162" t="s" s="4">
        <v>424</v>
      </c>
    </row>
    <row r="163" spans="1:15">
      <c r="A163" t="n" s="2">
        <v>162</v>
      </c>
      <c r="B163" s="3">
        <f>HYPERLINK("https://my.zakupivli.pro/remote/dispatcher/state_purchase_view/63497896", "UA-2025-11-14-010808-a")</f>
        <v/>
      </c>
      <c r="C163" t="s" s="4">
        <v>42</v>
      </c>
      <c r="D163" t="s" s="4">
        <v>456</v>
      </c>
      <c r="E163" t="s" s="4">
        <v>528</v>
      </c>
      <c r="F163" t="s" s="4"/>
      <c r="G163" t="s" s="4">
        <v>307</v>
      </c>
      <c r="H163" t="s" s="4">
        <v>644</v>
      </c>
      <c r="I163" t="s" s="4">
        <v>436</v>
      </c>
      <c r="J163" t="s" s="4">
        <v>685</v>
      </c>
      <c r="K163" t="s" s="4">
        <v>3</v>
      </c>
      <c r="L163" t="s" s="4">
        <v>3</v>
      </c>
      <c r="M163" t="s" s="4">
        <v>3</v>
      </c>
      <c r="N163" t="s" s="4">
        <v>552</v>
      </c>
      <c r="O163" t="s" s="4">
        <v>421</v>
      </c>
    </row>
    <row r="164" spans="1:15">
      <c r="A164" t="n" s="2">
        <v>163</v>
      </c>
      <c r="B164" s="3">
        <f>HYPERLINK("https://my.zakupivli.pro/remote/dispatcher/state_purchase_view/63497896", "UA-2025-11-14-010808-a")</f>
        <v/>
      </c>
      <c r="C164" t="s" s="4">
        <v>42</v>
      </c>
      <c r="D164" t="s" s="4">
        <v>456</v>
      </c>
      <c r="E164" t="s" s="4">
        <v>528</v>
      </c>
      <c r="F164" t="s" s="4"/>
      <c r="G164" t="s" s="4">
        <v>275</v>
      </c>
      <c r="H164" t="s" s="4">
        <v>601</v>
      </c>
      <c r="I164" t="s" s="4">
        <v>436</v>
      </c>
      <c r="J164" t="s" s="4">
        <v>685</v>
      </c>
      <c r="K164" t="s" s="4">
        <v>3</v>
      </c>
      <c r="L164" t="s" s="4">
        <v>3</v>
      </c>
      <c r="M164" t="s" s="4">
        <v>3</v>
      </c>
      <c r="N164" t="s" s="4">
        <v>552</v>
      </c>
      <c r="O164" t="s" s="4">
        <v>521</v>
      </c>
    </row>
    <row r="165" spans="1:15">
      <c r="A165" t="n" s="2">
        <v>164</v>
      </c>
      <c r="B165" s="3">
        <f>HYPERLINK("https://my.zakupivli.pro/remote/dispatcher/state_purchase_view/63497896", "UA-2025-11-14-010808-a")</f>
        <v/>
      </c>
      <c r="C165" t="s" s="4">
        <v>42</v>
      </c>
      <c r="D165" t="s" s="4">
        <v>456</v>
      </c>
      <c r="E165" t="s" s="4">
        <v>528</v>
      </c>
      <c r="F165" t="s" s="4"/>
      <c r="G165" t="s" s="4">
        <v>291</v>
      </c>
      <c r="H165" t="s" s="4">
        <v>639</v>
      </c>
      <c r="I165" t="s" s="4">
        <v>436</v>
      </c>
      <c r="J165" t="s" s="4">
        <v>685</v>
      </c>
      <c r="K165" t="s" s="4">
        <v>3</v>
      </c>
      <c r="L165" t="s" s="4">
        <v>3</v>
      </c>
      <c r="M165" t="s" s="4">
        <v>3</v>
      </c>
      <c r="N165" t="s" s="4">
        <v>552</v>
      </c>
      <c r="O165" t="s" s="4">
        <v>568</v>
      </c>
    </row>
    <row r="166" spans="1:15">
      <c r="A166" t="n" s="2">
        <v>165</v>
      </c>
      <c r="B166" s="3">
        <f>HYPERLINK("https://my.zakupivli.pro/remote/dispatcher/state_purchase_view/63497896", "UA-2025-11-14-010808-a")</f>
        <v/>
      </c>
      <c r="C166" t="s" s="4">
        <v>42</v>
      </c>
      <c r="D166" t="s" s="4">
        <v>456</v>
      </c>
      <c r="E166" t="s" s="4">
        <v>528</v>
      </c>
      <c r="F166" t="s" s="4"/>
      <c r="G166" t="s" s="4">
        <v>297</v>
      </c>
      <c r="H166" t="s" s="4">
        <v>596</v>
      </c>
      <c r="I166" t="s" s="4">
        <v>436</v>
      </c>
      <c r="J166" t="s" s="4">
        <v>685</v>
      </c>
      <c r="K166" t="s" s="4">
        <v>3</v>
      </c>
      <c r="L166" t="s" s="4">
        <v>3</v>
      </c>
      <c r="M166" t="s" s="4">
        <v>3</v>
      </c>
      <c r="N166" t="s" s="4">
        <v>552</v>
      </c>
      <c r="O166" t="s" s="4">
        <v>678</v>
      </c>
    </row>
    <row r="167" spans="1:15">
      <c r="A167" t="n" s="2">
        <v>166</v>
      </c>
      <c r="B167" s="3">
        <f>HYPERLINK("https://my.zakupivli.pro/remote/dispatcher/state_purchase_view/63497896", "UA-2025-11-14-010808-a")</f>
        <v/>
      </c>
      <c r="C167" t="s" s="4">
        <v>42</v>
      </c>
      <c r="D167" t="s" s="4">
        <v>456</v>
      </c>
      <c r="E167" t="s" s="4">
        <v>528</v>
      </c>
      <c r="F167" t="s" s="4"/>
      <c r="G167" t="s" s="4">
        <v>261</v>
      </c>
      <c r="H167" t="s" s="4">
        <v>637</v>
      </c>
      <c r="I167" t="s" s="4">
        <v>436</v>
      </c>
      <c r="J167" t="s" s="4">
        <v>685</v>
      </c>
      <c r="K167" t="s" s="4">
        <v>3</v>
      </c>
      <c r="L167" t="s" s="4">
        <v>3</v>
      </c>
      <c r="M167" t="s" s="4">
        <v>3</v>
      </c>
      <c r="N167" t="s" s="4">
        <v>552</v>
      </c>
      <c r="O167" t="s" s="4">
        <v>395</v>
      </c>
    </row>
    <row r="168" spans="1:15">
      <c r="A168" t="n" s="2">
        <v>167</v>
      </c>
      <c r="B168" s="3">
        <f>HYPERLINK("https://my.zakupivli.pro/remote/dispatcher/state_purchase_view/63497896", "UA-2025-11-14-010808-a")</f>
        <v/>
      </c>
      <c r="C168" t="s" s="4">
        <v>42</v>
      </c>
      <c r="D168" t="s" s="4">
        <v>456</v>
      </c>
      <c r="E168" t="s" s="4">
        <v>528</v>
      </c>
      <c r="F168" t="s" s="4"/>
      <c r="G168" t="s" s="4">
        <v>260</v>
      </c>
      <c r="H168" t="s" s="4">
        <v>620</v>
      </c>
      <c r="I168" t="s" s="4">
        <v>436</v>
      </c>
      <c r="J168" t="s" s="4">
        <v>685</v>
      </c>
      <c r="K168" t="s" s="4">
        <v>3</v>
      </c>
      <c r="L168" t="s" s="4">
        <v>3</v>
      </c>
      <c r="M168" t="s" s="4">
        <v>3</v>
      </c>
      <c r="N168" t="s" s="4">
        <v>552</v>
      </c>
      <c r="O168" t="s" s="4">
        <v>517</v>
      </c>
    </row>
    <row r="169" spans="1:15">
      <c r="A169" t="n" s="2">
        <v>168</v>
      </c>
      <c r="B169" s="3">
        <f>HYPERLINK("https://my.zakupivli.pro/remote/dispatcher/state_purchase_view/63492209", "UA-2025-11-14-008185-a")</f>
        <v/>
      </c>
      <c r="C169" t="s" s="4">
        <v>25</v>
      </c>
      <c r="D169" t="s" s="4">
        <v>416</v>
      </c>
      <c r="E169" t="s" s="4">
        <v>528</v>
      </c>
      <c r="F169" t="s" s="4"/>
      <c r="G169" t="s" s="4">
        <v>269</v>
      </c>
      <c r="H169" t="s" s="4">
        <v>657</v>
      </c>
      <c r="I169" t="s" s="4">
        <v>436</v>
      </c>
      <c r="J169" t="s" s="4">
        <v>685</v>
      </c>
      <c r="K169" t="s" s="4">
        <v>168</v>
      </c>
      <c r="L169" t="n" s="6">
        <v>45992.0</v>
      </c>
      <c r="M169" t="n" s="6">
        <v>46022.0</v>
      </c>
      <c r="N169" t="n" s="2">
        <v>0</v>
      </c>
      <c r="O169" t="s" s="4">
        <v>366</v>
      </c>
    </row>
    <row r="170" spans="1:15">
      <c r="A170" t="n" s="2">
        <v>169</v>
      </c>
      <c r="B170" s="3">
        <f>HYPERLINK("https://my.zakupivli.pro/remote/dispatcher/state_purchase_view/63492209", "UA-2025-11-14-008185-a")</f>
        <v/>
      </c>
      <c r="C170" t="s" s="4">
        <v>25</v>
      </c>
      <c r="D170" t="s" s="4">
        <v>416</v>
      </c>
      <c r="E170" t="s" s="4">
        <v>528</v>
      </c>
      <c r="F170" t="s" s="4"/>
      <c r="G170" t="s" s="4">
        <v>297</v>
      </c>
      <c r="H170" t="s" s="4">
        <v>596</v>
      </c>
      <c r="I170" t="s" s="4">
        <v>436</v>
      </c>
      <c r="J170" t="s" s="4">
        <v>685</v>
      </c>
      <c r="K170" t="s" s="4">
        <v>3</v>
      </c>
      <c r="L170" t="s" s="4">
        <v>3</v>
      </c>
      <c r="M170" t="s" s="4">
        <v>3</v>
      </c>
      <c r="N170" t="s" s="4">
        <v>552</v>
      </c>
      <c r="O170" t="s" s="4">
        <v>678</v>
      </c>
    </row>
    <row r="171" spans="1:15">
      <c r="A171" t="n" s="2">
        <v>170</v>
      </c>
      <c r="B171" s="3">
        <f>HYPERLINK("https://my.zakupivli.pro/remote/dispatcher/state_purchase_view/63491369", "UA-2025-11-14-007695-a")</f>
        <v/>
      </c>
      <c r="C171" t="s" s="4">
        <v>19</v>
      </c>
      <c r="D171" t="s" s="4">
        <v>488</v>
      </c>
      <c r="E171" t="s" s="4">
        <v>528</v>
      </c>
      <c r="F171" t="s" s="4"/>
      <c r="G171" t="s" s="4">
        <v>277</v>
      </c>
      <c r="H171" t="s" s="4">
        <v>634</v>
      </c>
      <c r="I171" t="s" s="4">
        <v>436</v>
      </c>
      <c r="J171" t="s" s="4">
        <v>685</v>
      </c>
      <c r="K171" t="s" s="4">
        <v>94</v>
      </c>
      <c r="L171" t="n" s="6">
        <v>45985.0</v>
      </c>
      <c r="M171" t="n" s="6">
        <v>46022.0</v>
      </c>
      <c r="N171" t="n" s="2">
        <v>0</v>
      </c>
      <c r="O171" t="s" s="4">
        <v>424</v>
      </c>
    </row>
    <row r="172" spans="1:15">
      <c r="A172" t="n" s="2">
        <v>171</v>
      </c>
      <c r="B172" s="3">
        <f>HYPERLINK("https://my.zakupivli.pro/remote/dispatcher/state_purchase_view/63483009", "UA-2025-11-14-006220-a")</f>
        <v/>
      </c>
      <c r="C172" t="s" s="4">
        <v>236</v>
      </c>
      <c r="D172" t="s" s="4">
        <v>662</v>
      </c>
      <c r="E172" t="s" s="4">
        <v>528</v>
      </c>
      <c r="F172" t="s" s="4"/>
      <c r="G172" t="s" s="4">
        <v>307</v>
      </c>
      <c r="H172" t="s" s="4">
        <v>644</v>
      </c>
      <c r="I172" t="s" s="4">
        <v>436</v>
      </c>
      <c r="J172" t="s" s="4">
        <v>685</v>
      </c>
      <c r="K172" t="s" s="4">
        <v>3</v>
      </c>
      <c r="L172" t="s" s="4">
        <v>3</v>
      </c>
      <c r="M172" t="s" s="4">
        <v>3</v>
      </c>
      <c r="N172" t="s" s="4">
        <v>552</v>
      </c>
      <c r="O172" t="s" s="4">
        <v>421</v>
      </c>
    </row>
    <row r="173" spans="1:15">
      <c r="A173" t="n" s="2">
        <v>172</v>
      </c>
      <c r="B173" s="3">
        <f>HYPERLINK("https://my.zakupivli.pro/remote/dispatcher/state_purchase_view/63483009", "UA-2025-11-14-006220-a")</f>
        <v/>
      </c>
      <c r="C173" t="s" s="4">
        <v>236</v>
      </c>
      <c r="D173" t="s" s="4">
        <v>662</v>
      </c>
      <c r="E173" t="s" s="4">
        <v>528</v>
      </c>
      <c r="F173" t="s" s="4"/>
      <c r="G173" t="s" s="4">
        <v>291</v>
      </c>
      <c r="H173" t="s" s="4">
        <v>639</v>
      </c>
      <c r="I173" t="s" s="4">
        <v>436</v>
      </c>
      <c r="J173" t="s" s="4">
        <v>685</v>
      </c>
      <c r="K173" t="s" s="4">
        <v>151</v>
      </c>
      <c r="L173" t="n" s="6">
        <v>45985.0</v>
      </c>
      <c r="M173" t="n" s="6">
        <v>46022.0</v>
      </c>
      <c r="N173" t="n" s="2">
        <v>0</v>
      </c>
      <c r="O173" t="s" s="4">
        <v>568</v>
      </c>
    </row>
    <row r="174" spans="1:15">
      <c r="A174" t="n" s="2">
        <v>173</v>
      </c>
      <c r="B174" s="3">
        <f>HYPERLINK("https://my.zakupivli.pro/remote/dispatcher/state_purchase_view/63483009", "UA-2025-11-14-006220-a")</f>
        <v/>
      </c>
      <c r="C174" t="s" s="4">
        <v>236</v>
      </c>
      <c r="D174" t="s" s="4">
        <v>662</v>
      </c>
      <c r="E174" t="s" s="4">
        <v>528</v>
      </c>
      <c r="F174" t="s" s="4"/>
      <c r="G174" t="s" s="4">
        <v>329</v>
      </c>
      <c r="H174" t="s" s="4">
        <v>606</v>
      </c>
      <c r="I174" t="s" s="4">
        <v>436</v>
      </c>
      <c r="J174" t="s" s="4">
        <v>685</v>
      </c>
      <c r="K174" t="s" s="4">
        <v>3</v>
      </c>
      <c r="L174" t="s" s="4">
        <v>3</v>
      </c>
      <c r="M174" t="s" s="4">
        <v>3</v>
      </c>
      <c r="N174" t="s" s="4">
        <v>552</v>
      </c>
      <c r="O174" t="s" s="4">
        <v>653</v>
      </c>
    </row>
    <row r="175" spans="1:15">
      <c r="A175" t="n" s="2">
        <v>174</v>
      </c>
      <c r="B175" s="3">
        <f>HYPERLINK("https://my.zakupivli.pro/remote/dispatcher/state_purchase_view/63483009", "UA-2025-11-14-006220-a")</f>
        <v/>
      </c>
      <c r="C175" t="s" s="4">
        <v>236</v>
      </c>
      <c r="D175" t="s" s="4">
        <v>662</v>
      </c>
      <c r="E175" t="s" s="4">
        <v>528</v>
      </c>
      <c r="F175" t="s" s="4"/>
      <c r="G175" t="s" s="4">
        <v>326</v>
      </c>
      <c r="H175" t="s" s="4">
        <v>626</v>
      </c>
      <c r="I175" t="s" s="4">
        <v>436</v>
      </c>
      <c r="J175" t="s" s="4">
        <v>685</v>
      </c>
      <c r="K175" t="s" s="4">
        <v>3</v>
      </c>
      <c r="L175" t="s" s="4">
        <v>3</v>
      </c>
      <c r="M175" t="s" s="4">
        <v>3</v>
      </c>
      <c r="N175" t="s" s="4">
        <v>552</v>
      </c>
      <c r="O175" t="s" s="4">
        <v>361</v>
      </c>
    </row>
    <row r="176" spans="1:15">
      <c r="A176" t="n" s="2">
        <v>175</v>
      </c>
      <c r="B176" s="3">
        <f>HYPERLINK("https://my.zakupivli.pro/remote/dispatcher/state_purchase_view/63483009", "UA-2025-11-14-006220-a")</f>
        <v/>
      </c>
      <c r="C176" t="s" s="4">
        <v>236</v>
      </c>
      <c r="D176" t="s" s="4">
        <v>662</v>
      </c>
      <c r="E176" t="s" s="4">
        <v>528</v>
      </c>
      <c r="F176" t="s" s="4"/>
      <c r="G176" t="s" s="4">
        <v>297</v>
      </c>
      <c r="H176" t="s" s="4">
        <v>596</v>
      </c>
      <c r="I176" t="s" s="4">
        <v>436</v>
      </c>
      <c r="J176" t="s" s="4">
        <v>685</v>
      </c>
      <c r="K176" t="s" s="4">
        <v>3</v>
      </c>
      <c r="L176" t="s" s="4">
        <v>3</v>
      </c>
      <c r="M176" t="s" s="4">
        <v>3</v>
      </c>
      <c r="N176" t="s" s="4">
        <v>552</v>
      </c>
      <c r="O176" t="s" s="4">
        <v>678</v>
      </c>
    </row>
    <row r="177" spans="1:15">
      <c r="A177" t="n" s="2">
        <v>176</v>
      </c>
      <c r="B177" s="3">
        <f>HYPERLINK("https://my.zakupivli.pro/remote/dispatcher/state_purchase_view/63483009", "UA-2025-11-14-006220-a")</f>
        <v/>
      </c>
      <c r="C177" t="s" s="4">
        <v>236</v>
      </c>
      <c r="D177" t="s" s="4">
        <v>662</v>
      </c>
      <c r="E177" t="s" s="4">
        <v>528</v>
      </c>
      <c r="F177" t="s" s="4"/>
      <c r="G177" t="s" s="4">
        <v>261</v>
      </c>
      <c r="H177" t="s" s="4">
        <v>637</v>
      </c>
      <c r="I177" t="s" s="4">
        <v>436</v>
      </c>
      <c r="J177" t="s" s="4">
        <v>685</v>
      </c>
      <c r="K177" t="s" s="4">
        <v>3</v>
      </c>
      <c r="L177" t="s" s="4">
        <v>3</v>
      </c>
      <c r="M177" t="s" s="4">
        <v>3</v>
      </c>
      <c r="N177" t="s" s="4">
        <v>552</v>
      </c>
      <c r="O177" t="s" s="4">
        <v>395</v>
      </c>
    </row>
    <row r="178" spans="1:15">
      <c r="A178" t="n" s="2">
        <v>177</v>
      </c>
      <c r="B178" s="3">
        <f>HYPERLINK("https://my.zakupivli.pro/remote/dispatcher/state_purchase_view/63485316", "UA-2025-11-14-005087-a")</f>
        <v/>
      </c>
      <c r="C178" t="s" s="4">
        <v>243</v>
      </c>
      <c r="D178" t="s" s="4">
        <v>455</v>
      </c>
      <c r="E178" t="s" s="4">
        <v>528</v>
      </c>
      <c r="F178" t="s" s="4"/>
      <c r="G178" t="s" s="4">
        <v>321</v>
      </c>
      <c r="H178" t="s" s="4">
        <v>643</v>
      </c>
      <c r="I178" t="s" s="4">
        <v>436</v>
      </c>
      <c r="J178" t="s" s="4">
        <v>685</v>
      </c>
      <c r="K178" t="s" s="4">
        <v>88</v>
      </c>
      <c r="L178" t="n" s="6">
        <v>45982.0</v>
      </c>
      <c r="M178" t="n" s="6">
        <v>46022.0</v>
      </c>
      <c r="N178" t="n" s="2">
        <v>0</v>
      </c>
      <c r="O178" t="s" s="4">
        <v>399</v>
      </c>
    </row>
    <row r="179" spans="1:15">
      <c r="A179" t="n" s="2">
        <v>178</v>
      </c>
      <c r="B179" s="3">
        <f>HYPERLINK("https://my.zakupivli.pro/remote/dispatcher/state_purchase_view/63485224", "UA-2025-11-14-005029-a")</f>
        <v/>
      </c>
      <c r="C179" t="s" s="4">
        <v>47</v>
      </c>
      <c r="D179" t="s" s="4">
        <v>518</v>
      </c>
      <c r="E179" t="s" s="4">
        <v>528</v>
      </c>
      <c r="F179" t="s" s="4"/>
      <c r="G179" t="s" s="4">
        <v>274</v>
      </c>
      <c r="H179" t="s" s="4">
        <v>629</v>
      </c>
      <c r="I179" t="s" s="4">
        <v>436</v>
      </c>
      <c r="J179" t="s" s="4">
        <v>685</v>
      </c>
      <c r="K179" t="s" s="4">
        <v>90</v>
      </c>
      <c r="L179" t="n" s="6">
        <v>45985.0</v>
      </c>
      <c r="M179" t="n" s="6">
        <v>46022.0</v>
      </c>
      <c r="N179" t="n" s="2">
        <v>0</v>
      </c>
      <c r="O179" t="s" s="4">
        <v>530</v>
      </c>
    </row>
    <row r="180" spans="1:15">
      <c r="A180" t="n" s="2">
        <v>179</v>
      </c>
      <c r="B180" s="3">
        <f>HYPERLINK("https://my.zakupivli.pro/remote/dispatcher/state_purchase_view/63485224", "UA-2025-11-14-005029-a")</f>
        <v/>
      </c>
      <c r="C180" t="s" s="4">
        <v>47</v>
      </c>
      <c r="D180" t="s" s="4">
        <v>518</v>
      </c>
      <c r="E180" t="s" s="4">
        <v>528</v>
      </c>
      <c r="F180" t="s" s="4"/>
      <c r="G180" t="s" s="4">
        <v>288</v>
      </c>
      <c r="H180" t="s" s="4">
        <v>630</v>
      </c>
      <c r="I180" t="s" s="4">
        <v>436</v>
      </c>
      <c r="J180" t="s" s="4">
        <v>685</v>
      </c>
      <c r="K180" t="s" s="4">
        <v>3</v>
      </c>
      <c r="L180" t="s" s="4">
        <v>3</v>
      </c>
      <c r="M180" t="s" s="4">
        <v>3</v>
      </c>
      <c r="N180" t="s" s="4">
        <v>552</v>
      </c>
      <c r="O180" t="s" s="4">
        <v>371</v>
      </c>
    </row>
    <row r="181" spans="1:15">
      <c r="A181" t="n" s="2">
        <v>180</v>
      </c>
      <c r="B181" s="3">
        <f>HYPERLINK("https://my.zakupivli.pro/remote/dispatcher/state_purchase_view/63483314", "UA-2025-11-14-004126-a")</f>
        <v/>
      </c>
      <c r="C181" t="s" s="4">
        <v>24</v>
      </c>
      <c r="D181" t="s" s="4">
        <v>469</v>
      </c>
      <c r="E181" t="s" s="4">
        <v>528</v>
      </c>
      <c r="F181" t="s" s="4"/>
      <c r="G181" t="s" s="4">
        <v>328</v>
      </c>
      <c r="H181" t="s" s="4">
        <v>648</v>
      </c>
      <c r="I181" t="s" s="4">
        <v>436</v>
      </c>
      <c r="J181" t="s" s="4">
        <v>685</v>
      </c>
      <c r="K181" t="s" s="4">
        <v>112</v>
      </c>
      <c r="L181" t="n" s="6">
        <v>45992.0</v>
      </c>
      <c r="M181" t="n" s="6">
        <v>46022.0</v>
      </c>
      <c r="N181" t="n" s="2">
        <v>0</v>
      </c>
      <c r="O181" t="s" s="4">
        <v>401</v>
      </c>
    </row>
    <row r="182" spans="1:15">
      <c r="A182" t="n" s="2">
        <v>181</v>
      </c>
      <c r="B182" s="3">
        <f>HYPERLINK("https://my.zakupivli.pro/remote/dispatcher/state_purchase_view/63483314", "UA-2025-11-14-004126-a")</f>
        <v/>
      </c>
      <c r="C182" t="s" s="4">
        <v>24</v>
      </c>
      <c r="D182" t="s" s="4">
        <v>469</v>
      </c>
      <c r="E182" t="s" s="4">
        <v>528</v>
      </c>
      <c r="F182" t="s" s="4"/>
      <c r="G182" t="s" s="4">
        <v>261</v>
      </c>
      <c r="H182" t="s" s="4">
        <v>637</v>
      </c>
      <c r="I182" t="s" s="4">
        <v>436</v>
      </c>
      <c r="J182" t="s" s="4">
        <v>685</v>
      </c>
      <c r="K182" t="s" s="4">
        <v>3</v>
      </c>
      <c r="L182" t="s" s="4">
        <v>3</v>
      </c>
      <c r="M182" t="s" s="4">
        <v>3</v>
      </c>
      <c r="N182" t="s" s="4">
        <v>552</v>
      </c>
      <c r="O182" t="s" s="4">
        <v>395</v>
      </c>
    </row>
    <row r="183" spans="1:15">
      <c r="A183" t="n" s="2">
        <v>182</v>
      </c>
      <c r="B183" s="3">
        <f>HYPERLINK("https://my.zakupivli.pro/remote/dispatcher/state_purchase_view/63481789", "UA-2025-11-14-003779-a")</f>
        <v/>
      </c>
      <c r="C183" t="s" s="4">
        <v>27</v>
      </c>
      <c r="D183" t="s" s="4">
        <v>431</v>
      </c>
      <c r="E183" t="s" s="4">
        <v>528</v>
      </c>
      <c r="F183" t="s" s="4"/>
      <c r="G183" t="s" s="4">
        <v>299</v>
      </c>
      <c r="H183" t="s" s="4">
        <v>611</v>
      </c>
      <c r="I183" t="s" s="4">
        <v>436</v>
      </c>
      <c r="J183" t="s" s="4">
        <v>685</v>
      </c>
      <c r="K183" t="s" s="4">
        <v>105</v>
      </c>
      <c r="L183" t="n" s="6">
        <v>45982.0</v>
      </c>
      <c r="M183" t="n" s="6">
        <v>46022.0</v>
      </c>
      <c r="N183" t="n" s="2">
        <v>0</v>
      </c>
      <c r="O183" t="s" s="4">
        <v>546</v>
      </c>
    </row>
    <row r="184" spans="1:15">
      <c r="A184" t="n" s="2">
        <v>183</v>
      </c>
      <c r="B184" s="3">
        <f>HYPERLINK("https://my.zakupivli.pro/remote/dispatcher/state_purchase_view/63481789", "UA-2025-11-14-003779-a")</f>
        <v/>
      </c>
      <c r="C184" t="s" s="4">
        <v>27</v>
      </c>
      <c r="D184" t="s" s="4">
        <v>431</v>
      </c>
      <c r="E184" t="s" s="4">
        <v>528</v>
      </c>
      <c r="F184" t="s" s="4"/>
      <c r="G184" t="s" s="4">
        <v>261</v>
      </c>
      <c r="H184" t="s" s="4">
        <v>637</v>
      </c>
      <c r="I184" t="s" s="4">
        <v>436</v>
      </c>
      <c r="J184" t="s" s="4">
        <v>685</v>
      </c>
      <c r="K184" t="s" s="4">
        <v>3</v>
      </c>
      <c r="L184" t="s" s="4">
        <v>3</v>
      </c>
      <c r="M184" t="s" s="4">
        <v>3</v>
      </c>
      <c r="N184" t="s" s="4">
        <v>552</v>
      </c>
      <c r="O184" t="s" s="4">
        <v>395</v>
      </c>
    </row>
    <row r="185" spans="1:15">
      <c r="A185" t="n" s="2">
        <v>184</v>
      </c>
      <c r="B185" s="3">
        <f>HYPERLINK("https://my.zakupivli.pro/remote/dispatcher/state_purchase_view/63481789", "UA-2025-11-14-003779-a")</f>
        <v/>
      </c>
      <c r="C185" t="s" s="4">
        <v>27</v>
      </c>
      <c r="D185" t="s" s="4">
        <v>431</v>
      </c>
      <c r="E185" t="s" s="4">
        <v>528</v>
      </c>
      <c r="F185" t="s" s="4"/>
      <c r="G185" t="s" s="4">
        <v>265</v>
      </c>
      <c r="H185" t="s" s="4">
        <v>582</v>
      </c>
      <c r="I185" t="s" s="4">
        <v>436</v>
      </c>
      <c r="J185" t="s" s="4">
        <v>685</v>
      </c>
      <c r="K185" t="s" s="4">
        <v>3</v>
      </c>
      <c r="L185" t="s" s="4">
        <v>3</v>
      </c>
      <c r="M185" t="s" s="4">
        <v>3</v>
      </c>
      <c r="N185" t="s" s="4">
        <v>552</v>
      </c>
      <c r="O185" t="s" s="4">
        <v>566</v>
      </c>
    </row>
    <row r="186" spans="1:15">
      <c r="A186" t="n" s="2">
        <v>185</v>
      </c>
      <c r="B186" s="3">
        <f>HYPERLINK("https://my.zakupivli.pro/remote/dispatcher/state_purchase_view/63481789", "UA-2025-11-14-003779-a")</f>
        <v/>
      </c>
      <c r="C186" t="s" s="4">
        <v>27</v>
      </c>
      <c r="D186" t="s" s="4">
        <v>431</v>
      </c>
      <c r="E186" t="s" s="4">
        <v>528</v>
      </c>
      <c r="F186" t="s" s="4"/>
      <c r="G186" t="s" s="4">
        <v>327</v>
      </c>
      <c r="H186" t="s" s="4">
        <v>617</v>
      </c>
      <c r="I186" t="s" s="4">
        <v>436</v>
      </c>
      <c r="J186" t="s" s="4">
        <v>685</v>
      </c>
      <c r="K186" t="s" s="4">
        <v>3</v>
      </c>
      <c r="L186" t="s" s="4">
        <v>3</v>
      </c>
      <c r="M186" t="s" s="4">
        <v>3</v>
      </c>
      <c r="N186" t="s" s="4">
        <v>552</v>
      </c>
      <c r="O186" t="s" s="4">
        <v>557</v>
      </c>
    </row>
    <row r="187" spans="1:15">
      <c r="A187" t="n" s="2">
        <v>186</v>
      </c>
      <c r="B187" s="3">
        <f>HYPERLINK("https://my.zakupivli.pro/remote/dispatcher/state_purchase_view/63481789", "UA-2025-11-14-003779-a")</f>
        <v/>
      </c>
      <c r="C187" t="s" s="4">
        <v>27</v>
      </c>
      <c r="D187" t="s" s="4">
        <v>431</v>
      </c>
      <c r="E187" t="s" s="4">
        <v>528</v>
      </c>
      <c r="F187" t="s" s="4"/>
      <c r="G187" t="s" s="4">
        <v>266</v>
      </c>
      <c r="H187" t="s" s="4">
        <v>636</v>
      </c>
      <c r="I187" t="s" s="4">
        <v>436</v>
      </c>
      <c r="J187" t="s" s="4">
        <v>685</v>
      </c>
      <c r="K187" t="s" s="4">
        <v>3</v>
      </c>
      <c r="L187" t="s" s="4">
        <v>3</v>
      </c>
      <c r="M187" t="s" s="4">
        <v>3</v>
      </c>
      <c r="N187" t="s" s="4">
        <v>552</v>
      </c>
      <c r="O187" t="s" s="4">
        <v>569</v>
      </c>
    </row>
    <row r="188" spans="1:15">
      <c r="A188" t="n" s="2">
        <v>187</v>
      </c>
      <c r="B188" s="3">
        <f>HYPERLINK("https://my.zakupivli.pro/remote/dispatcher/state_purchase_view/63481789", "UA-2025-11-14-003779-a")</f>
        <v/>
      </c>
      <c r="C188" t="s" s="4">
        <v>27</v>
      </c>
      <c r="D188" t="s" s="4">
        <v>431</v>
      </c>
      <c r="E188" t="s" s="4">
        <v>528</v>
      </c>
      <c r="F188" t="s" s="4"/>
      <c r="G188" t="s" s="4">
        <v>246</v>
      </c>
      <c r="H188" t="s" s="4">
        <v>544</v>
      </c>
      <c r="I188" t="s" s="4">
        <v>436</v>
      </c>
      <c r="J188" t="s" s="4">
        <v>685</v>
      </c>
      <c r="K188" t="s" s="4">
        <v>3</v>
      </c>
      <c r="L188" t="s" s="4">
        <v>3</v>
      </c>
      <c r="M188" t="s" s="4">
        <v>3</v>
      </c>
      <c r="N188" t="s" s="4">
        <v>552</v>
      </c>
      <c r="O188" t="s" s="4">
        <v>386</v>
      </c>
    </row>
    <row r="189" spans="1:15">
      <c r="A189" t="n" s="2">
        <v>188</v>
      </c>
      <c r="B189" s="3">
        <f>HYPERLINK("https://my.zakupivli.pro/remote/dispatcher/state_purchase_view/63481789", "UA-2025-11-14-003779-a")</f>
        <v/>
      </c>
      <c r="C189" t="s" s="4">
        <v>27</v>
      </c>
      <c r="D189" t="s" s="4">
        <v>431</v>
      </c>
      <c r="E189" t="s" s="4">
        <v>528</v>
      </c>
      <c r="F189" t="s" s="4"/>
      <c r="G189" t="s" s="4">
        <v>297</v>
      </c>
      <c r="H189" t="s" s="4">
        <v>596</v>
      </c>
      <c r="I189" t="s" s="4">
        <v>436</v>
      </c>
      <c r="J189" t="s" s="4">
        <v>685</v>
      </c>
      <c r="K189" t="s" s="4">
        <v>3</v>
      </c>
      <c r="L189" t="s" s="4">
        <v>3</v>
      </c>
      <c r="M189" t="s" s="4">
        <v>3</v>
      </c>
      <c r="N189" t="s" s="4">
        <v>552</v>
      </c>
      <c r="O189" t="s" s="4">
        <v>678</v>
      </c>
    </row>
    <row r="190" spans="1:15">
      <c r="A190" t="n" s="2">
        <v>189</v>
      </c>
      <c r="B190" s="3">
        <f>HYPERLINK("https://my.zakupivli.pro/remote/dispatcher/state_purchase_view/63482082", "UA-2025-11-14-003564-a")</f>
        <v/>
      </c>
      <c r="C190" t="s" s="4">
        <v>216</v>
      </c>
      <c r="D190" t="s" s="4">
        <v>2</v>
      </c>
      <c r="E190" t="s" s="4">
        <v>528</v>
      </c>
      <c r="F190" t="s" s="4"/>
      <c r="G190" t="s" s="4">
        <v>291</v>
      </c>
      <c r="H190" t="s" s="4">
        <v>639</v>
      </c>
      <c r="I190" t="s" s="4">
        <v>436</v>
      </c>
      <c r="J190" t="s" s="4">
        <v>685</v>
      </c>
      <c r="K190" t="s" s="4">
        <v>3</v>
      </c>
      <c r="L190" t="s" s="4">
        <v>3</v>
      </c>
      <c r="M190" t="s" s="4">
        <v>3</v>
      </c>
      <c r="N190" t="s" s="4">
        <v>552</v>
      </c>
      <c r="O190" t="s" s="4">
        <v>568</v>
      </c>
    </row>
    <row r="191" spans="1:15">
      <c r="A191" t="n" s="2">
        <v>190</v>
      </c>
      <c r="B191" s="3">
        <f>HYPERLINK("https://my.zakupivli.pro/remote/dispatcher/state_purchase_view/63482082", "UA-2025-11-14-003564-a")</f>
        <v/>
      </c>
      <c r="C191" t="s" s="4">
        <v>216</v>
      </c>
      <c r="D191" t="s" s="4">
        <v>2</v>
      </c>
      <c r="E191" t="s" s="4">
        <v>528</v>
      </c>
      <c r="F191" t="s" s="4"/>
      <c r="G191" t="s" s="4">
        <v>304</v>
      </c>
      <c r="H191" t="s" s="4">
        <v>616</v>
      </c>
      <c r="I191" t="s" s="4">
        <v>436</v>
      </c>
      <c r="J191" t="s" s="4">
        <v>685</v>
      </c>
      <c r="K191" t="s" s="4">
        <v>131</v>
      </c>
      <c r="L191" t="n" s="6">
        <v>46023.0</v>
      </c>
      <c r="M191" t="n" s="6">
        <v>46387.0</v>
      </c>
      <c r="N191" t="n" s="2">
        <v>0</v>
      </c>
      <c r="O191" t="s" s="4">
        <v>536</v>
      </c>
    </row>
    <row r="192" spans="1:15">
      <c r="A192" t="n" s="2">
        <v>191</v>
      </c>
      <c r="B192" s="3">
        <f>HYPERLINK("https://my.zakupivli.pro/remote/dispatcher/state_purchase_view/63482082", "UA-2025-11-14-003564-a")</f>
        <v/>
      </c>
      <c r="C192" t="s" s="4">
        <v>216</v>
      </c>
      <c r="D192" t="s" s="4">
        <v>2</v>
      </c>
      <c r="E192" t="s" s="4">
        <v>528</v>
      </c>
      <c r="F192" t="s" s="4"/>
      <c r="G192" t="s" s="4">
        <v>337</v>
      </c>
      <c r="H192" t="s" s="4">
        <v>614</v>
      </c>
      <c r="I192" t="s" s="4">
        <v>436</v>
      </c>
      <c r="J192" t="s" s="4">
        <v>685</v>
      </c>
      <c r="K192" t="s" s="4">
        <v>3</v>
      </c>
      <c r="L192" t="s" s="4">
        <v>3</v>
      </c>
      <c r="M192" t="s" s="4">
        <v>3</v>
      </c>
      <c r="N192" t="s" s="4">
        <v>552</v>
      </c>
      <c r="O192" t="s" s="4">
        <v>679</v>
      </c>
    </row>
    <row r="193" spans="1:15">
      <c r="A193" t="n" s="2">
        <v>192</v>
      </c>
      <c r="B193" s="3">
        <f>HYPERLINK("https://my.zakupivli.pro/remote/dispatcher/state_purchase_view/63482082", "UA-2025-11-14-003564-a")</f>
        <v/>
      </c>
      <c r="C193" t="s" s="4">
        <v>216</v>
      </c>
      <c r="D193" t="s" s="4">
        <v>2</v>
      </c>
      <c r="E193" t="s" s="4">
        <v>528</v>
      </c>
      <c r="F193" t="s" s="4"/>
      <c r="G193" t="s" s="4">
        <v>287</v>
      </c>
      <c r="H193" t="s" s="4">
        <v>631</v>
      </c>
      <c r="I193" t="s" s="4">
        <v>436</v>
      </c>
      <c r="J193" t="s" s="4">
        <v>685</v>
      </c>
      <c r="K193" t="s" s="4">
        <v>3</v>
      </c>
      <c r="L193" t="s" s="4">
        <v>3</v>
      </c>
      <c r="M193" t="s" s="4">
        <v>3</v>
      </c>
      <c r="N193" t="s" s="4">
        <v>552</v>
      </c>
      <c r="O193" t="s" s="4">
        <v>661</v>
      </c>
    </row>
    <row r="194" spans="1:15">
      <c r="A194" t="n" s="2">
        <v>193</v>
      </c>
      <c r="B194" s="3">
        <f>HYPERLINK("https://my.zakupivli.pro/remote/dispatcher/state_purchase_view/63482082", "UA-2025-11-14-003564-a")</f>
        <v/>
      </c>
      <c r="C194" t="s" s="4">
        <v>216</v>
      </c>
      <c r="D194" t="s" s="4">
        <v>2</v>
      </c>
      <c r="E194" t="s" s="4">
        <v>528</v>
      </c>
      <c r="F194" t="s" s="4"/>
      <c r="G194" t="s" s="4">
        <v>260</v>
      </c>
      <c r="H194" t="s" s="4">
        <v>620</v>
      </c>
      <c r="I194" t="s" s="4">
        <v>436</v>
      </c>
      <c r="J194" t="s" s="4">
        <v>685</v>
      </c>
      <c r="K194" t="s" s="4">
        <v>3</v>
      </c>
      <c r="L194" t="s" s="4">
        <v>3</v>
      </c>
      <c r="M194" t="s" s="4">
        <v>3</v>
      </c>
      <c r="N194" t="s" s="4">
        <v>552</v>
      </c>
      <c r="O194" t="s" s="4">
        <v>517</v>
      </c>
    </row>
    <row r="195" spans="1:15">
      <c r="A195" t="n" s="2">
        <v>194</v>
      </c>
      <c r="B195" s="3">
        <f>HYPERLINK("https://my.zakupivli.pro/remote/dispatcher/state_purchase_view/63482082", "UA-2025-11-14-003564-a")</f>
        <v/>
      </c>
      <c r="C195" t="s" s="4">
        <v>216</v>
      </c>
      <c r="D195" t="s" s="4">
        <v>2</v>
      </c>
      <c r="E195" t="s" s="4">
        <v>528</v>
      </c>
      <c r="F195" t="s" s="4"/>
      <c r="G195" t="s" s="4">
        <v>215</v>
      </c>
      <c r="H195" t="s" s="4">
        <v>641</v>
      </c>
      <c r="I195" t="s" s="4">
        <v>436</v>
      </c>
      <c r="J195" t="s" s="4">
        <v>685</v>
      </c>
      <c r="K195" t="s" s="4">
        <v>3</v>
      </c>
      <c r="L195" t="s" s="4">
        <v>3</v>
      </c>
      <c r="M195" t="s" s="4">
        <v>3</v>
      </c>
      <c r="N195" t="s" s="4">
        <v>552</v>
      </c>
      <c r="O195" t="s" s="4">
        <v>374</v>
      </c>
    </row>
    <row r="196" spans="1:15">
      <c r="A196" t="n" s="2">
        <v>195</v>
      </c>
      <c r="B196" s="3">
        <f>HYPERLINK("https://my.zakupivli.pro/remote/dispatcher/state_purchase_view/63482082", "UA-2025-11-14-003564-a")</f>
        <v/>
      </c>
      <c r="C196" t="s" s="4">
        <v>216</v>
      </c>
      <c r="D196" t="s" s="4">
        <v>2</v>
      </c>
      <c r="E196" t="s" s="4">
        <v>528</v>
      </c>
      <c r="F196" t="s" s="4"/>
      <c r="G196" t="s" s="4">
        <v>331</v>
      </c>
      <c r="H196" t="s" s="4">
        <v>594</v>
      </c>
      <c r="I196" t="s" s="4">
        <v>436</v>
      </c>
      <c r="J196" t="s" s="4">
        <v>685</v>
      </c>
      <c r="K196" t="s" s="4">
        <v>3</v>
      </c>
      <c r="L196" t="s" s="4">
        <v>3</v>
      </c>
      <c r="M196" t="s" s="4">
        <v>3</v>
      </c>
      <c r="N196" t="s" s="4">
        <v>552</v>
      </c>
      <c r="O196" t="s" s="4">
        <v>398</v>
      </c>
    </row>
    <row r="197" spans="1:15">
      <c r="A197" t="n" s="2">
        <v>196</v>
      </c>
      <c r="B197" s="3">
        <f>HYPERLINK("https://my.zakupivli.pro/remote/dispatcher/state_purchase_view/63482082", "UA-2025-11-14-003564-a")</f>
        <v/>
      </c>
      <c r="C197" t="s" s="4">
        <v>216</v>
      </c>
      <c r="D197" t="s" s="4">
        <v>2</v>
      </c>
      <c r="E197" t="s" s="4">
        <v>528</v>
      </c>
      <c r="F197" t="s" s="4"/>
      <c r="G197" t="s" s="4">
        <v>261</v>
      </c>
      <c r="H197" t="s" s="4">
        <v>637</v>
      </c>
      <c r="I197" t="s" s="4">
        <v>436</v>
      </c>
      <c r="J197" t="s" s="4">
        <v>685</v>
      </c>
      <c r="K197" t="s" s="4">
        <v>3</v>
      </c>
      <c r="L197" t="s" s="4">
        <v>3</v>
      </c>
      <c r="M197" t="s" s="4">
        <v>3</v>
      </c>
      <c r="N197" t="s" s="4">
        <v>552</v>
      </c>
      <c r="O197" t="s" s="4">
        <v>395</v>
      </c>
    </row>
    <row r="198" spans="1:15">
      <c r="A198" t="n" s="2">
        <v>197</v>
      </c>
      <c r="B198" s="3">
        <f>HYPERLINK("https://my.zakupivli.pro/remote/dispatcher/state_purchase_view/63481902", "UA-2025-11-14-003456-a")</f>
        <v/>
      </c>
      <c r="C198" t="s" s="4">
        <v>208</v>
      </c>
      <c r="D198" t="s" s="4">
        <v>379</v>
      </c>
      <c r="E198" t="s" s="4">
        <v>528</v>
      </c>
      <c r="F198" t="s" s="4"/>
      <c r="G198" t="s" s="4">
        <v>314</v>
      </c>
      <c r="H198" t="s" s="4">
        <v>608</v>
      </c>
      <c r="I198" t="s" s="4">
        <v>436</v>
      </c>
      <c r="J198" t="s" s="4">
        <v>685</v>
      </c>
      <c r="K198" t="s" s="4">
        <v>3</v>
      </c>
      <c r="L198" t="s" s="4">
        <v>3</v>
      </c>
      <c r="M198" t="s" s="4">
        <v>3</v>
      </c>
      <c r="N198" t="s" s="4">
        <v>552</v>
      </c>
      <c r="O198" t="s" s="4">
        <v>563</v>
      </c>
    </row>
    <row r="199" spans="1:15">
      <c r="A199" t="n" s="2">
        <v>198</v>
      </c>
      <c r="B199" s="3">
        <f>HYPERLINK("https://my.zakupivli.pro/remote/dispatcher/state_purchase_view/63481902", "UA-2025-11-14-003456-a")</f>
        <v/>
      </c>
      <c r="C199" t="s" s="4">
        <v>208</v>
      </c>
      <c r="D199" t="s" s="4">
        <v>379</v>
      </c>
      <c r="E199" t="s" s="4">
        <v>528</v>
      </c>
      <c r="F199" t="s" s="4"/>
      <c r="G199" t="s" s="4">
        <v>277</v>
      </c>
      <c r="H199" t="s" s="4">
        <v>634</v>
      </c>
      <c r="I199" t="s" s="4">
        <v>436</v>
      </c>
      <c r="J199" t="s" s="4">
        <v>685</v>
      </c>
      <c r="K199" t="s" s="4">
        <v>150</v>
      </c>
      <c r="L199" t="n" s="6">
        <v>46023.0</v>
      </c>
      <c r="M199" t="n" s="6">
        <v>46387.0</v>
      </c>
      <c r="N199" t="n" s="2">
        <v>0</v>
      </c>
      <c r="O199" t="s" s="4">
        <v>424</v>
      </c>
    </row>
    <row r="200" spans="1:15">
      <c r="A200" t="n" s="2">
        <v>199</v>
      </c>
      <c r="B200" s="3">
        <f>HYPERLINK("https://my.zakupivli.pro/remote/dispatcher/state_purchase_view/63481902", "UA-2025-11-14-003456-a")</f>
        <v/>
      </c>
      <c r="C200" t="s" s="4">
        <v>208</v>
      </c>
      <c r="D200" t="s" s="4">
        <v>379</v>
      </c>
      <c r="E200" t="s" s="4">
        <v>528</v>
      </c>
      <c r="F200" t="s" s="4"/>
      <c r="G200" t="s" s="4">
        <v>316</v>
      </c>
      <c r="H200" t="s" s="4">
        <v>622</v>
      </c>
      <c r="I200" t="s" s="4">
        <v>436</v>
      </c>
      <c r="J200" t="s" s="4">
        <v>685</v>
      </c>
      <c r="K200" t="s" s="4">
        <v>3</v>
      </c>
      <c r="L200" t="s" s="4">
        <v>3</v>
      </c>
      <c r="M200" t="s" s="4">
        <v>3</v>
      </c>
      <c r="N200" t="s" s="4">
        <v>552</v>
      </c>
      <c r="O200" t="s" s="4">
        <v>396</v>
      </c>
    </row>
    <row r="201" spans="1:15">
      <c r="A201" t="n" s="2">
        <v>200</v>
      </c>
      <c r="B201" s="3">
        <f>HYPERLINK("https://my.zakupivli.pro/remote/dispatcher/state_purchase_view/63481902", "UA-2025-11-14-003456-a")</f>
        <v/>
      </c>
      <c r="C201" t="s" s="4">
        <v>208</v>
      </c>
      <c r="D201" t="s" s="4">
        <v>379</v>
      </c>
      <c r="E201" t="s" s="4">
        <v>528</v>
      </c>
      <c r="F201" t="s" s="4"/>
      <c r="G201" t="s" s="4">
        <v>294</v>
      </c>
      <c r="H201" t="s" s="4">
        <v>603</v>
      </c>
      <c r="I201" t="s" s="4">
        <v>436</v>
      </c>
      <c r="J201" t="s" s="4">
        <v>685</v>
      </c>
      <c r="K201" t="s" s="4">
        <v>3</v>
      </c>
      <c r="L201" t="s" s="4">
        <v>3</v>
      </c>
      <c r="M201" t="s" s="4">
        <v>3</v>
      </c>
      <c r="N201" t="s" s="4">
        <v>552</v>
      </c>
      <c r="O201" t="s" s="4">
        <v>480</v>
      </c>
    </row>
    <row r="202" spans="1:15">
      <c r="A202" t="n" s="2">
        <v>201</v>
      </c>
      <c r="B202" s="3">
        <f>HYPERLINK("https://my.zakupivli.pro/remote/dispatcher/state_purchase_view/63481902", "UA-2025-11-14-003456-a")</f>
        <v/>
      </c>
      <c r="C202" t="s" s="4">
        <v>208</v>
      </c>
      <c r="D202" t="s" s="4">
        <v>379</v>
      </c>
      <c r="E202" t="s" s="4">
        <v>528</v>
      </c>
      <c r="F202" t="s" s="4"/>
      <c r="G202" t="s" s="4">
        <v>324</v>
      </c>
      <c r="H202" t="s" s="4">
        <v>589</v>
      </c>
      <c r="I202" t="s" s="4">
        <v>436</v>
      </c>
      <c r="J202" t="s" s="4">
        <v>685</v>
      </c>
      <c r="K202" t="s" s="4">
        <v>3</v>
      </c>
      <c r="L202" t="s" s="4">
        <v>3</v>
      </c>
      <c r="M202" t="s" s="4">
        <v>3</v>
      </c>
      <c r="N202" t="s" s="4">
        <v>552</v>
      </c>
      <c r="O202" t="s" s="4">
        <v>559</v>
      </c>
    </row>
    <row r="203" spans="1:15">
      <c r="A203" t="n" s="2">
        <v>202</v>
      </c>
      <c r="B203" s="3">
        <f>HYPERLINK("https://my.zakupivli.pro/remote/dispatcher/state_purchase_view/63481902", "UA-2025-11-14-003456-a")</f>
        <v/>
      </c>
      <c r="C203" t="s" s="4">
        <v>208</v>
      </c>
      <c r="D203" t="s" s="4">
        <v>379</v>
      </c>
      <c r="E203" t="s" s="4">
        <v>528</v>
      </c>
      <c r="F203" t="s" s="4"/>
      <c r="G203" t="s" s="4">
        <v>215</v>
      </c>
      <c r="H203" t="s" s="4">
        <v>641</v>
      </c>
      <c r="I203" t="s" s="4">
        <v>436</v>
      </c>
      <c r="J203" t="s" s="4">
        <v>685</v>
      </c>
      <c r="K203" t="s" s="4">
        <v>3</v>
      </c>
      <c r="L203" t="s" s="4">
        <v>3</v>
      </c>
      <c r="M203" t="s" s="4">
        <v>3</v>
      </c>
      <c r="N203" t="s" s="4">
        <v>552</v>
      </c>
      <c r="O203" t="s" s="4">
        <v>374</v>
      </c>
    </row>
    <row r="204" spans="1:15">
      <c r="A204" t="n" s="2">
        <v>203</v>
      </c>
      <c r="B204" s="3">
        <f>HYPERLINK("https://my.zakupivli.pro/remote/dispatcher/state_purchase_view/63481902", "UA-2025-11-14-003456-a")</f>
        <v/>
      </c>
      <c r="C204" t="s" s="4">
        <v>208</v>
      </c>
      <c r="D204" t="s" s="4">
        <v>379</v>
      </c>
      <c r="E204" t="s" s="4">
        <v>528</v>
      </c>
      <c r="F204" t="s" s="4"/>
      <c r="G204" t="s" s="4">
        <v>270</v>
      </c>
      <c r="H204" t="s" s="4">
        <v>656</v>
      </c>
      <c r="I204" t="s" s="4">
        <v>436</v>
      </c>
      <c r="J204" t="s" s="4">
        <v>685</v>
      </c>
      <c r="K204" t="s" s="4">
        <v>3</v>
      </c>
      <c r="L204" t="s" s="4">
        <v>3</v>
      </c>
      <c r="M204" t="s" s="4">
        <v>3</v>
      </c>
      <c r="N204" t="s" s="4">
        <v>552</v>
      </c>
      <c r="O204" t="s" s="4">
        <v>574</v>
      </c>
    </row>
    <row r="205" spans="1:15">
      <c r="A205" t="n" s="2">
        <v>204</v>
      </c>
      <c r="B205" s="3">
        <f>HYPERLINK("https://my.zakupivli.pro/remote/dispatcher/state_purchase_view/63481902", "UA-2025-11-14-003456-a")</f>
        <v/>
      </c>
      <c r="C205" t="s" s="4">
        <v>208</v>
      </c>
      <c r="D205" t="s" s="4">
        <v>379</v>
      </c>
      <c r="E205" t="s" s="4">
        <v>528</v>
      </c>
      <c r="F205" t="s" s="4"/>
      <c r="G205" t="s" s="4">
        <v>261</v>
      </c>
      <c r="H205" t="s" s="4">
        <v>637</v>
      </c>
      <c r="I205" t="s" s="4">
        <v>436</v>
      </c>
      <c r="J205" t="s" s="4">
        <v>685</v>
      </c>
      <c r="K205" t="s" s="4">
        <v>3</v>
      </c>
      <c r="L205" t="s" s="4">
        <v>3</v>
      </c>
      <c r="M205" t="s" s="4">
        <v>3</v>
      </c>
      <c r="N205" t="s" s="4">
        <v>552</v>
      </c>
      <c r="O205" t="s" s="4">
        <v>395</v>
      </c>
    </row>
    <row r="206" spans="1:15">
      <c r="A206" t="n" s="2">
        <v>205</v>
      </c>
      <c r="B206" s="3">
        <f>HYPERLINK("https://my.zakupivli.pro/remote/dispatcher/state_purchase_view/63480652", "UA-2025-11-14-002878-a")</f>
        <v/>
      </c>
      <c r="C206" t="s" s="4">
        <v>203</v>
      </c>
      <c r="D206" t="s" s="4">
        <v>509</v>
      </c>
      <c r="E206" t="s" s="4">
        <v>528</v>
      </c>
      <c r="F206" t="s" s="4"/>
      <c r="G206" t="s" s="4">
        <v>277</v>
      </c>
      <c r="H206" t="s" s="4">
        <v>634</v>
      </c>
      <c r="I206" t="s" s="4">
        <v>436</v>
      </c>
      <c r="J206" t="s" s="4">
        <v>685</v>
      </c>
      <c r="K206" t="s" s="4">
        <v>85</v>
      </c>
      <c r="L206" t="n" s="6">
        <v>45985.0</v>
      </c>
      <c r="M206" t="n" s="6">
        <v>46022.0</v>
      </c>
      <c r="N206" t="n" s="2">
        <v>0</v>
      </c>
      <c r="O206" t="s" s="4">
        <v>424</v>
      </c>
    </row>
    <row r="207" spans="1:15">
      <c r="A207" t="n" s="2">
        <v>206</v>
      </c>
      <c r="B207" s="3">
        <f>HYPERLINK("https://my.zakupivli.pro/remote/dispatcher/state_purchase_view/63480040", "UA-2025-11-14-002447-a")</f>
        <v/>
      </c>
      <c r="C207" t="s" s="4">
        <v>289</v>
      </c>
      <c r="D207" t="s" s="4">
        <v>669</v>
      </c>
      <c r="E207" t="s" s="4">
        <v>528</v>
      </c>
      <c r="F207" t="s" s="4"/>
      <c r="G207" t="s" s="4">
        <v>322</v>
      </c>
      <c r="H207" t="s" s="4">
        <v>576</v>
      </c>
      <c r="I207" t="s" s="4">
        <v>436</v>
      </c>
      <c r="J207" t="s" s="4">
        <v>685</v>
      </c>
      <c r="K207" t="s" s="4">
        <v>79</v>
      </c>
      <c r="L207" t="n" s="6">
        <v>45981.0</v>
      </c>
      <c r="M207" t="n" s="6">
        <v>46022.0</v>
      </c>
      <c r="N207" t="n" s="2">
        <v>0</v>
      </c>
      <c r="O207" t="s" s="4">
        <v>599</v>
      </c>
    </row>
    <row r="208" spans="1:15">
      <c r="A208" t="n" s="2">
        <v>207</v>
      </c>
      <c r="B208" s="3">
        <f>HYPERLINK("https://my.zakupivli.pro/remote/dispatcher/state_purchase_view/63476212", "UA-2025-11-14-000864-a")</f>
        <v/>
      </c>
      <c r="C208" t="s" s="4">
        <v>223</v>
      </c>
      <c r="D208" t="s" s="4">
        <v>460</v>
      </c>
      <c r="E208" t="s" s="4">
        <v>528</v>
      </c>
      <c r="F208" t="s" s="4"/>
      <c r="G208" t="s" s="4">
        <v>258</v>
      </c>
      <c r="H208" t="s" s="4">
        <v>632</v>
      </c>
      <c r="I208" t="s" s="4">
        <v>436</v>
      </c>
      <c r="J208" t="s" s="4">
        <v>685</v>
      </c>
      <c r="K208" t="s" s="4">
        <v>82</v>
      </c>
      <c r="L208" t="n" s="6">
        <v>45985.0</v>
      </c>
      <c r="M208" t="n" s="6">
        <v>46022.0</v>
      </c>
      <c r="N208" t="n" s="2">
        <v>0</v>
      </c>
      <c r="O208" t="s" s="4">
        <v>531</v>
      </c>
    </row>
    <row r="209" spans="1:15">
      <c r="A209" t="n" s="2">
        <v>208</v>
      </c>
      <c r="B209" s="3">
        <f>HYPERLINK("https://my.zakupivli.pro/remote/dispatcher/state_purchase_view/63463806", "UA-2025-11-13-012789-a")</f>
        <v/>
      </c>
      <c r="C209" t="s" s="4">
        <v>32</v>
      </c>
      <c r="D209" t="s" s="4">
        <v>417</v>
      </c>
      <c r="E209" t="s" s="4">
        <v>528</v>
      </c>
      <c r="F209" t="s" s="4"/>
      <c r="G209" t="s" s="4">
        <v>328</v>
      </c>
      <c r="H209" t="s" s="4">
        <v>648</v>
      </c>
      <c r="I209" t="s" s="4">
        <v>436</v>
      </c>
      <c r="J209" t="s" s="4">
        <v>685</v>
      </c>
      <c r="K209" t="s" s="4">
        <v>146</v>
      </c>
      <c r="L209" t="n" s="6">
        <v>45992.0</v>
      </c>
      <c r="M209" t="n" s="6">
        <v>46022.0</v>
      </c>
      <c r="N209" t="n" s="2">
        <v>0</v>
      </c>
      <c r="O209" t="s" s="4">
        <v>549</v>
      </c>
    </row>
    <row r="210" spans="1:15">
      <c r="A210" t="n" s="2">
        <v>209</v>
      </c>
      <c r="B210" s="3">
        <f>HYPERLINK("https://my.zakupivli.pro/remote/dispatcher/state_purchase_view/63463806", "UA-2025-11-13-012789-a")</f>
        <v/>
      </c>
      <c r="C210" t="s" s="4">
        <v>32</v>
      </c>
      <c r="D210" t="s" s="4">
        <v>417</v>
      </c>
      <c r="E210" t="s" s="4">
        <v>528</v>
      </c>
      <c r="F210" t="s" s="4"/>
      <c r="G210" t="s" s="4">
        <v>261</v>
      </c>
      <c r="H210" t="s" s="4">
        <v>637</v>
      </c>
      <c r="I210" t="s" s="4">
        <v>436</v>
      </c>
      <c r="J210" t="s" s="4">
        <v>685</v>
      </c>
      <c r="K210" t="s" s="4">
        <v>3</v>
      </c>
      <c r="L210" t="s" s="4">
        <v>3</v>
      </c>
      <c r="M210" t="s" s="4">
        <v>3</v>
      </c>
      <c r="N210" t="s" s="4">
        <v>552</v>
      </c>
      <c r="O210" t="s" s="4">
        <v>395</v>
      </c>
    </row>
    <row r="211" spans="1:15">
      <c r="A211" t="n" s="2">
        <v>210</v>
      </c>
      <c r="B211" s="3">
        <f>HYPERLINK("https://my.zakupivli.pro/remote/dispatcher/state_purchase_view/63462617", "UA-2025-11-13-012196-a")</f>
        <v/>
      </c>
      <c r="C211" t="s" s="4">
        <v>197</v>
      </c>
      <c r="D211" t="s" s="4">
        <v>651</v>
      </c>
      <c r="E211" t="s" s="4">
        <v>528</v>
      </c>
      <c r="F211" t="s" s="4"/>
      <c r="G211" t="s" s="4">
        <v>297</v>
      </c>
      <c r="H211" t="s" s="4">
        <v>596</v>
      </c>
      <c r="I211" t="s" s="4">
        <v>436</v>
      </c>
      <c r="J211" t="s" s="4">
        <v>685</v>
      </c>
      <c r="K211" t="s" s="4">
        <v>77</v>
      </c>
      <c r="L211" t="n" s="6">
        <v>45982.0</v>
      </c>
      <c r="M211" t="n" s="6">
        <v>46022.0</v>
      </c>
      <c r="N211" t="n" s="2">
        <v>1</v>
      </c>
      <c r="O211" t="s" s="4">
        <v>678</v>
      </c>
    </row>
    <row r="212" spans="1:15">
      <c r="A212" t="n" s="2">
        <v>211</v>
      </c>
      <c r="B212" s="3">
        <f>HYPERLINK("https://my.zakupivli.pro/remote/dispatcher/state_purchase_view/63462617", "UA-2025-11-13-012196-a")</f>
        <v/>
      </c>
      <c r="C212" t="s" s="4">
        <v>197</v>
      </c>
      <c r="D212" t="s" s="4">
        <v>651</v>
      </c>
      <c r="E212" t="s" s="4">
        <v>528</v>
      </c>
      <c r="F212" t="s" s="4"/>
      <c r="G212" t="s" s="4">
        <v>246</v>
      </c>
      <c r="H212" t="s" s="4">
        <v>544</v>
      </c>
      <c r="I212" t="s" s="4">
        <v>436</v>
      </c>
      <c r="J212" t="s" s="4">
        <v>685</v>
      </c>
      <c r="K212" t="s" s="4">
        <v>3</v>
      </c>
      <c r="L212" t="s" s="4">
        <v>3</v>
      </c>
      <c r="M212" t="s" s="4">
        <v>3</v>
      </c>
      <c r="N212" t="s" s="4">
        <v>552</v>
      </c>
      <c r="O212" t="s" s="4">
        <v>386</v>
      </c>
    </row>
    <row r="213" spans="1:15">
      <c r="A213" t="n" s="2">
        <v>212</v>
      </c>
      <c r="B213" s="3">
        <f>HYPERLINK("https://my.zakupivli.pro/remote/dispatcher/state_purchase_view/63460725", "UA-2025-11-13-011184-a")</f>
        <v/>
      </c>
      <c r="C213" t="s" s="4">
        <v>229</v>
      </c>
      <c r="D213" t="s" s="4">
        <v>674</v>
      </c>
      <c r="E213" t="s" s="4">
        <v>528</v>
      </c>
      <c r="F213" t="s" s="4"/>
      <c r="G213" t="s" s="4">
        <v>341</v>
      </c>
      <c r="H213" t="s" s="4">
        <v>588</v>
      </c>
      <c r="I213" t="s" s="4">
        <v>436</v>
      </c>
      <c r="J213" t="s" s="4">
        <v>685</v>
      </c>
      <c r="K213" t="s" s="4">
        <v>3</v>
      </c>
      <c r="L213" t="s" s="4">
        <v>3</v>
      </c>
      <c r="M213" t="s" s="4">
        <v>3</v>
      </c>
      <c r="N213" t="s" s="4">
        <v>552</v>
      </c>
      <c r="O213" t="s" s="4">
        <v>513</v>
      </c>
    </row>
    <row r="214" spans="1:15">
      <c r="A214" t="n" s="2">
        <v>213</v>
      </c>
      <c r="B214" s="3">
        <f>HYPERLINK("https://my.zakupivli.pro/remote/dispatcher/state_purchase_view/63460725", "UA-2025-11-13-011184-a")</f>
        <v/>
      </c>
      <c r="C214" t="s" s="4">
        <v>229</v>
      </c>
      <c r="D214" t="s" s="4">
        <v>674</v>
      </c>
      <c r="E214" t="s" s="4">
        <v>528</v>
      </c>
      <c r="F214" t="s" s="4"/>
      <c r="G214" t="s" s="4">
        <v>298</v>
      </c>
      <c r="H214" t="s" s="4">
        <v>627</v>
      </c>
      <c r="I214" t="s" s="4">
        <v>436</v>
      </c>
      <c r="J214" t="s" s="4">
        <v>685</v>
      </c>
      <c r="K214" t="s" s="4">
        <v>116</v>
      </c>
      <c r="L214" t="n" s="6">
        <v>45986.0</v>
      </c>
      <c r="M214" t="n" s="6">
        <v>46022.0</v>
      </c>
      <c r="N214" t="n" s="2">
        <v>0</v>
      </c>
      <c r="O214" t="s" s="4">
        <v>365</v>
      </c>
    </row>
    <row r="215" spans="1:15">
      <c r="A215" t="n" s="2">
        <v>214</v>
      </c>
      <c r="B215" s="3">
        <f>HYPERLINK("https://my.zakupivli.pro/remote/dispatcher/state_purchase_view/63460725", "UA-2025-11-13-011184-a")</f>
        <v/>
      </c>
      <c r="C215" t="s" s="4">
        <v>229</v>
      </c>
      <c r="D215" t="s" s="4">
        <v>674</v>
      </c>
      <c r="E215" t="s" s="4">
        <v>528</v>
      </c>
      <c r="F215" t="s" s="4"/>
      <c r="G215" t="s" s="4">
        <v>270</v>
      </c>
      <c r="H215" t="s" s="4">
        <v>656</v>
      </c>
      <c r="I215" t="s" s="4">
        <v>436</v>
      </c>
      <c r="J215" t="s" s="4">
        <v>685</v>
      </c>
      <c r="K215" t="s" s="4">
        <v>3</v>
      </c>
      <c r="L215" t="s" s="4">
        <v>3</v>
      </c>
      <c r="M215" t="s" s="4">
        <v>3</v>
      </c>
      <c r="N215" t="s" s="4">
        <v>552</v>
      </c>
      <c r="O215" t="s" s="4">
        <v>574</v>
      </c>
    </row>
    <row r="216" spans="1:15">
      <c r="A216" t="n" s="2">
        <v>215</v>
      </c>
      <c r="B216" s="3">
        <f>HYPERLINK("https://my.zakupivli.pro/remote/dispatcher/state_purchase_view/63459956", "UA-2025-11-13-011058-a")</f>
        <v/>
      </c>
      <c r="C216" t="s" s="4">
        <v>53</v>
      </c>
      <c r="D216" t="s" s="4">
        <v>490</v>
      </c>
      <c r="E216" t="s" s="4">
        <v>528</v>
      </c>
      <c r="F216" t="s" s="4"/>
      <c r="G216" t="s" s="4">
        <v>258</v>
      </c>
      <c r="H216" t="s" s="4">
        <v>632</v>
      </c>
      <c r="I216" t="s" s="4">
        <v>436</v>
      </c>
      <c r="J216" t="s" s="4">
        <v>685</v>
      </c>
      <c r="K216" t="s" s="4">
        <v>72</v>
      </c>
      <c r="L216" t="n" s="6">
        <v>45981.0</v>
      </c>
      <c r="M216" t="n" s="6">
        <v>46022.0</v>
      </c>
      <c r="N216" t="n" s="2">
        <v>0</v>
      </c>
      <c r="O216" t="s" s="4">
        <v>531</v>
      </c>
    </row>
    <row r="217" spans="1:15">
      <c r="A217" t="n" s="2">
        <v>216</v>
      </c>
      <c r="B217" s="3">
        <f>HYPERLINK("https://my.zakupivli.pro/remote/dispatcher/state_purchase_view/63453229", "UA-2025-11-13-008041-a")</f>
        <v/>
      </c>
      <c r="C217" t="s" s="4">
        <v>34</v>
      </c>
      <c r="D217" t="s" s="4">
        <v>394</v>
      </c>
      <c r="E217" t="s" s="4">
        <v>528</v>
      </c>
      <c r="F217" t="s" s="4"/>
      <c r="G217" t="s" s="4">
        <v>265</v>
      </c>
      <c r="H217" t="s" s="4">
        <v>582</v>
      </c>
      <c r="I217" t="s" s="4">
        <v>436</v>
      </c>
      <c r="J217" t="s" s="4">
        <v>685</v>
      </c>
      <c r="K217" t="s" s="4">
        <v>3</v>
      </c>
      <c r="L217" t="s" s="4">
        <v>3</v>
      </c>
      <c r="M217" t="s" s="4">
        <v>3</v>
      </c>
      <c r="N217" t="s" s="4">
        <v>552</v>
      </c>
      <c r="O217" t="s" s="4">
        <v>566</v>
      </c>
    </row>
    <row r="218" spans="1:15">
      <c r="A218" t="n" s="2">
        <v>217</v>
      </c>
      <c r="B218" s="3">
        <f>HYPERLINK("https://my.zakupivli.pro/remote/dispatcher/state_purchase_view/63453229", "UA-2025-11-13-008041-a")</f>
        <v/>
      </c>
      <c r="C218" t="s" s="4">
        <v>34</v>
      </c>
      <c r="D218" t="s" s="4">
        <v>394</v>
      </c>
      <c r="E218" t="s" s="4">
        <v>528</v>
      </c>
      <c r="F218" t="s" s="4"/>
      <c r="G218" t="s" s="4">
        <v>290</v>
      </c>
      <c r="H218" t="s" s="4">
        <v>623</v>
      </c>
      <c r="I218" t="s" s="4">
        <v>436</v>
      </c>
      <c r="J218" t="s" s="4">
        <v>685</v>
      </c>
      <c r="K218" t="s" s="4">
        <v>175</v>
      </c>
      <c r="L218" t="n" s="6">
        <v>45986.0</v>
      </c>
      <c r="M218" t="n" s="6">
        <v>46022.0</v>
      </c>
      <c r="N218" t="n" s="2">
        <v>0</v>
      </c>
      <c r="O218" t="s" s="4">
        <v>572</v>
      </c>
    </row>
    <row r="219" spans="1:15">
      <c r="A219" t="n" s="2">
        <v>218</v>
      </c>
      <c r="B219" s="3">
        <f>HYPERLINK("https://my.zakupivli.pro/remote/dispatcher/state_purchase_view/63453229", "UA-2025-11-13-008041-a")</f>
        <v/>
      </c>
      <c r="C219" t="s" s="4">
        <v>34</v>
      </c>
      <c r="D219" t="s" s="4">
        <v>394</v>
      </c>
      <c r="E219" t="s" s="4">
        <v>528</v>
      </c>
      <c r="F219" t="s" s="4"/>
      <c r="G219" t="s" s="4">
        <v>266</v>
      </c>
      <c r="H219" t="s" s="4">
        <v>636</v>
      </c>
      <c r="I219" t="s" s="4">
        <v>436</v>
      </c>
      <c r="J219" t="s" s="4">
        <v>685</v>
      </c>
      <c r="K219" t="s" s="4">
        <v>3</v>
      </c>
      <c r="L219" t="s" s="4">
        <v>3</v>
      </c>
      <c r="M219" t="s" s="4">
        <v>3</v>
      </c>
      <c r="N219" t="s" s="4">
        <v>552</v>
      </c>
      <c r="O219" t="s" s="4">
        <v>569</v>
      </c>
    </row>
    <row r="220" spans="1:15">
      <c r="A220" t="n" s="2">
        <v>219</v>
      </c>
      <c r="B220" s="3">
        <f>HYPERLINK("https://my.zakupivli.pro/remote/dispatcher/state_purchase_view/63453229", "UA-2025-11-13-008041-a")</f>
        <v/>
      </c>
      <c r="C220" t="s" s="4">
        <v>34</v>
      </c>
      <c r="D220" t="s" s="4">
        <v>394</v>
      </c>
      <c r="E220" t="s" s="4">
        <v>528</v>
      </c>
      <c r="F220" t="s" s="4"/>
      <c r="G220" t="s" s="4">
        <v>291</v>
      </c>
      <c r="H220" t="s" s="4">
        <v>639</v>
      </c>
      <c r="I220" t="s" s="4">
        <v>436</v>
      </c>
      <c r="J220" t="s" s="4">
        <v>685</v>
      </c>
      <c r="K220" t="s" s="4">
        <v>3</v>
      </c>
      <c r="L220" t="s" s="4">
        <v>3</v>
      </c>
      <c r="M220" t="s" s="4">
        <v>3</v>
      </c>
      <c r="N220" t="s" s="4">
        <v>552</v>
      </c>
      <c r="O220" t="s" s="4">
        <v>568</v>
      </c>
    </row>
    <row r="221" spans="1:15">
      <c r="A221" t="n" s="2">
        <v>220</v>
      </c>
      <c r="B221" s="3">
        <f>HYPERLINK("https://my.zakupivli.pro/remote/dispatcher/state_purchase_view/63448687", "UA-2025-11-13-006084-a")</f>
        <v/>
      </c>
      <c r="C221" t="s" s="4">
        <v>320</v>
      </c>
      <c r="D221" t="s" s="4">
        <v>497</v>
      </c>
      <c r="E221" t="s" s="4">
        <v>528</v>
      </c>
      <c r="F221" t="s" s="4"/>
      <c r="G221" t="s" s="4">
        <v>258</v>
      </c>
      <c r="H221" t="s" s="4">
        <v>632</v>
      </c>
      <c r="I221" t="s" s="4">
        <v>436</v>
      </c>
      <c r="J221" t="s" s="4">
        <v>685</v>
      </c>
      <c r="K221" t="s" s="4">
        <v>78</v>
      </c>
      <c r="L221" t="n" s="6">
        <v>45982.0</v>
      </c>
      <c r="M221" t="n" s="6">
        <v>46022.0</v>
      </c>
      <c r="N221" t="n" s="2">
        <v>0</v>
      </c>
      <c r="O221" t="s" s="4">
        <v>531</v>
      </c>
    </row>
    <row r="222" spans="1:15">
      <c r="A222" t="n" s="2">
        <v>221</v>
      </c>
      <c r="B222" s="3">
        <f>HYPERLINK("https://my.zakupivli.pro/remote/dispatcher/state_purchase_view/63447559", "UA-2025-11-13-005556-a")</f>
        <v/>
      </c>
      <c r="C222" t="s" s="4">
        <v>36</v>
      </c>
      <c r="D222" t="s" s="4">
        <v>382</v>
      </c>
      <c r="E222" t="s" s="4">
        <v>528</v>
      </c>
      <c r="F222" t="s" s="4"/>
      <c r="G222" t="s" s="4">
        <v>314</v>
      </c>
      <c r="H222" t="s" s="4">
        <v>608</v>
      </c>
      <c r="I222" t="s" s="4">
        <v>436</v>
      </c>
      <c r="J222" t="s" s="4">
        <v>685</v>
      </c>
      <c r="K222" t="s" s="4">
        <v>3</v>
      </c>
      <c r="L222" t="s" s="4">
        <v>3</v>
      </c>
      <c r="M222" t="s" s="4">
        <v>3</v>
      </c>
      <c r="N222" t="s" s="4">
        <v>552</v>
      </c>
      <c r="O222" t="s" s="4">
        <v>563</v>
      </c>
    </row>
    <row r="223" spans="1:15">
      <c r="A223" t="n" s="2">
        <v>222</v>
      </c>
      <c r="B223" s="3">
        <f>HYPERLINK("https://my.zakupivli.pro/remote/dispatcher/state_purchase_view/63447559", "UA-2025-11-13-005556-a")</f>
        <v/>
      </c>
      <c r="C223" t="s" s="4">
        <v>36</v>
      </c>
      <c r="D223" t="s" s="4">
        <v>382</v>
      </c>
      <c r="E223" t="s" s="4">
        <v>528</v>
      </c>
      <c r="F223" t="s" s="4"/>
      <c r="G223" t="s" s="4">
        <v>277</v>
      </c>
      <c r="H223" t="s" s="4">
        <v>634</v>
      </c>
      <c r="I223" t="s" s="4">
        <v>436</v>
      </c>
      <c r="J223" t="s" s="4">
        <v>685</v>
      </c>
      <c r="K223" t="s" s="4">
        <v>89</v>
      </c>
      <c r="L223" t="n" s="6">
        <v>46023.0</v>
      </c>
      <c r="M223" t="n" s="6">
        <v>46387.0</v>
      </c>
      <c r="N223" t="n" s="2">
        <v>0</v>
      </c>
      <c r="O223" t="s" s="4">
        <v>424</v>
      </c>
    </row>
    <row r="224" spans="1:15">
      <c r="A224" t="n" s="2">
        <v>223</v>
      </c>
      <c r="B224" s="3">
        <f>HYPERLINK("https://my.zakupivli.pro/remote/dispatcher/state_purchase_view/63447559", "UA-2025-11-13-005556-a")</f>
        <v/>
      </c>
      <c r="C224" t="s" s="4">
        <v>36</v>
      </c>
      <c r="D224" t="s" s="4">
        <v>382</v>
      </c>
      <c r="E224" t="s" s="4">
        <v>528</v>
      </c>
      <c r="F224" t="s" s="4"/>
      <c r="G224" t="s" s="4">
        <v>316</v>
      </c>
      <c r="H224" t="s" s="4">
        <v>622</v>
      </c>
      <c r="I224" t="s" s="4">
        <v>436</v>
      </c>
      <c r="J224" t="s" s="4">
        <v>685</v>
      </c>
      <c r="K224" t="s" s="4">
        <v>3</v>
      </c>
      <c r="L224" t="s" s="4">
        <v>3</v>
      </c>
      <c r="M224" t="s" s="4">
        <v>3</v>
      </c>
      <c r="N224" t="s" s="4">
        <v>552</v>
      </c>
      <c r="O224" t="s" s="4">
        <v>396</v>
      </c>
    </row>
    <row r="225" spans="1:15">
      <c r="A225" t="n" s="2">
        <v>224</v>
      </c>
      <c r="B225" s="3">
        <f>HYPERLINK("https://my.zakupivli.pro/remote/dispatcher/state_purchase_view/63447559", "UA-2025-11-13-005556-a")</f>
        <v/>
      </c>
      <c r="C225" t="s" s="4">
        <v>36</v>
      </c>
      <c r="D225" t="s" s="4">
        <v>382</v>
      </c>
      <c r="E225" t="s" s="4">
        <v>528</v>
      </c>
      <c r="F225" t="s" s="4"/>
      <c r="G225" t="s" s="4">
        <v>256</v>
      </c>
      <c r="H225" t="s" s="4">
        <v>633</v>
      </c>
      <c r="I225" t="s" s="4">
        <v>436</v>
      </c>
      <c r="J225" t="s" s="4">
        <v>685</v>
      </c>
      <c r="K225" t="s" s="4">
        <v>3</v>
      </c>
      <c r="L225" t="s" s="4">
        <v>3</v>
      </c>
      <c r="M225" t="s" s="4">
        <v>3</v>
      </c>
      <c r="N225" t="s" s="4">
        <v>552</v>
      </c>
      <c r="O225" t="s" s="4">
        <v>548</v>
      </c>
    </row>
    <row r="226" spans="1:15">
      <c r="A226" t="n" s="2">
        <v>225</v>
      </c>
      <c r="B226" s="3">
        <f>HYPERLINK("https://my.zakupivli.pro/remote/dispatcher/state_purchase_view/63447559", "UA-2025-11-13-005556-a")</f>
        <v/>
      </c>
      <c r="C226" t="s" s="4">
        <v>36</v>
      </c>
      <c r="D226" t="s" s="4">
        <v>382</v>
      </c>
      <c r="E226" t="s" s="4">
        <v>528</v>
      </c>
      <c r="F226" t="s" s="4"/>
      <c r="G226" t="s" s="4">
        <v>324</v>
      </c>
      <c r="H226" t="s" s="4">
        <v>589</v>
      </c>
      <c r="I226" t="s" s="4">
        <v>436</v>
      </c>
      <c r="J226" t="s" s="4">
        <v>685</v>
      </c>
      <c r="K226" t="s" s="4">
        <v>3</v>
      </c>
      <c r="L226" t="s" s="4">
        <v>3</v>
      </c>
      <c r="M226" t="s" s="4">
        <v>3</v>
      </c>
      <c r="N226" t="s" s="4">
        <v>552</v>
      </c>
      <c r="O226" t="s" s="4">
        <v>559</v>
      </c>
    </row>
    <row r="227" spans="1:15">
      <c r="A227" t="n" s="2">
        <v>226</v>
      </c>
      <c r="B227" s="3">
        <f>HYPERLINK("https://my.zakupivli.pro/remote/dispatcher/state_purchase_view/63447559", "UA-2025-11-13-005556-a")</f>
        <v/>
      </c>
      <c r="C227" t="s" s="4">
        <v>36</v>
      </c>
      <c r="D227" t="s" s="4">
        <v>382</v>
      </c>
      <c r="E227" t="s" s="4">
        <v>528</v>
      </c>
      <c r="F227" t="s" s="4"/>
      <c r="G227" t="s" s="4">
        <v>321</v>
      </c>
      <c r="H227" t="s" s="4">
        <v>643</v>
      </c>
      <c r="I227" t="s" s="4">
        <v>436</v>
      </c>
      <c r="J227" t="s" s="4">
        <v>685</v>
      </c>
      <c r="K227" t="s" s="4">
        <v>3</v>
      </c>
      <c r="L227" t="s" s="4">
        <v>3</v>
      </c>
      <c r="M227" t="s" s="4">
        <v>3</v>
      </c>
      <c r="N227" t="s" s="4">
        <v>552</v>
      </c>
      <c r="O227" t="s" s="4">
        <v>369</v>
      </c>
    </row>
    <row r="228" spans="1:15">
      <c r="A228" t="n" s="2">
        <v>227</v>
      </c>
      <c r="B228" s="3">
        <f>HYPERLINK("https://my.zakupivli.pro/remote/dispatcher/state_purchase_view/63447559", "UA-2025-11-13-005556-a")</f>
        <v/>
      </c>
      <c r="C228" t="s" s="4">
        <v>36</v>
      </c>
      <c r="D228" t="s" s="4">
        <v>382</v>
      </c>
      <c r="E228" t="s" s="4">
        <v>528</v>
      </c>
      <c r="F228" t="s" s="4"/>
      <c r="G228" t="s" s="4">
        <v>307</v>
      </c>
      <c r="H228" t="s" s="4">
        <v>644</v>
      </c>
      <c r="I228" t="s" s="4">
        <v>436</v>
      </c>
      <c r="J228" t="s" s="4">
        <v>685</v>
      </c>
      <c r="K228" t="s" s="4">
        <v>3</v>
      </c>
      <c r="L228" t="s" s="4">
        <v>3</v>
      </c>
      <c r="M228" t="s" s="4">
        <v>3</v>
      </c>
      <c r="N228" t="s" s="4">
        <v>552</v>
      </c>
      <c r="O228" t="s" s="4">
        <v>520</v>
      </c>
    </row>
    <row r="229" spans="1:15">
      <c r="A229" t="n" s="2">
        <v>228</v>
      </c>
      <c r="B229" s="3">
        <f>HYPERLINK("https://my.zakupivli.pro/remote/dispatcher/state_purchase_view/63447559", "UA-2025-11-13-005556-a")</f>
        <v/>
      </c>
      <c r="C229" t="s" s="4">
        <v>36</v>
      </c>
      <c r="D229" t="s" s="4">
        <v>382</v>
      </c>
      <c r="E229" t="s" s="4">
        <v>528</v>
      </c>
      <c r="F229" t="s" s="4"/>
      <c r="G229" t="s" s="4">
        <v>215</v>
      </c>
      <c r="H229" t="s" s="4">
        <v>641</v>
      </c>
      <c r="I229" t="s" s="4">
        <v>436</v>
      </c>
      <c r="J229" t="s" s="4">
        <v>685</v>
      </c>
      <c r="K229" t="s" s="4">
        <v>3</v>
      </c>
      <c r="L229" t="s" s="4">
        <v>3</v>
      </c>
      <c r="M229" t="s" s="4">
        <v>3</v>
      </c>
      <c r="N229" t="s" s="4">
        <v>552</v>
      </c>
      <c r="O229" t="s" s="4">
        <v>374</v>
      </c>
    </row>
    <row r="230" spans="1:15">
      <c r="A230" t="n" s="2">
        <v>229</v>
      </c>
      <c r="B230" s="3">
        <f>HYPERLINK("https://my.zakupivli.pro/remote/dispatcher/state_purchase_view/63447559", "UA-2025-11-13-005556-a")</f>
        <v/>
      </c>
      <c r="C230" t="s" s="4">
        <v>36</v>
      </c>
      <c r="D230" t="s" s="4">
        <v>382</v>
      </c>
      <c r="E230" t="s" s="4">
        <v>528</v>
      </c>
      <c r="F230" t="s" s="4"/>
      <c r="G230" t="s" s="4">
        <v>245</v>
      </c>
      <c r="H230" t="s" s="4">
        <v>619</v>
      </c>
      <c r="I230" t="s" s="4">
        <v>436</v>
      </c>
      <c r="J230" t="s" s="4">
        <v>685</v>
      </c>
      <c r="K230" t="s" s="4">
        <v>3</v>
      </c>
      <c r="L230" t="s" s="4">
        <v>3</v>
      </c>
      <c r="M230" t="s" s="4">
        <v>3</v>
      </c>
      <c r="N230" t="s" s="4">
        <v>552</v>
      </c>
      <c r="O230" t="s" s="4">
        <v>372</v>
      </c>
    </row>
    <row r="231" spans="1:15">
      <c r="A231" t="n" s="2">
        <v>230</v>
      </c>
      <c r="B231" s="3">
        <f>HYPERLINK("https://my.zakupivli.pro/remote/dispatcher/state_purchase_view/63447559", "UA-2025-11-13-005556-a")</f>
        <v/>
      </c>
      <c r="C231" t="s" s="4">
        <v>36</v>
      </c>
      <c r="D231" t="s" s="4">
        <v>382</v>
      </c>
      <c r="E231" t="s" s="4">
        <v>528</v>
      </c>
      <c r="F231" t="s" s="4"/>
      <c r="G231" t="s" s="4">
        <v>270</v>
      </c>
      <c r="H231" t="s" s="4">
        <v>656</v>
      </c>
      <c r="I231" t="s" s="4">
        <v>436</v>
      </c>
      <c r="J231" t="s" s="4">
        <v>685</v>
      </c>
      <c r="K231" t="s" s="4">
        <v>3</v>
      </c>
      <c r="L231" t="s" s="4">
        <v>3</v>
      </c>
      <c r="M231" t="s" s="4">
        <v>3</v>
      </c>
      <c r="N231" t="s" s="4">
        <v>552</v>
      </c>
      <c r="O231" t="s" s="4">
        <v>574</v>
      </c>
    </row>
    <row r="232" spans="1:15">
      <c r="A232" t="n" s="2">
        <v>231</v>
      </c>
      <c r="B232" s="3">
        <f>HYPERLINK("https://my.zakupivli.pro/remote/dispatcher/state_purchase_view/63447559", "UA-2025-11-13-005556-a")</f>
        <v/>
      </c>
      <c r="C232" t="s" s="4">
        <v>36</v>
      </c>
      <c r="D232" t="s" s="4">
        <v>382</v>
      </c>
      <c r="E232" t="s" s="4">
        <v>528</v>
      </c>
      <c r="F232" t="s" s="4"/>
      <c r="G232" t="s" s="4">
        <v>328</v>
      </c>
      <c r="H232" t="s" s="4">
        <v>648</v>
      </c>
      <c r="I232" t="s" s="4">
        <v>436</v>
      </c>
      <c r="J232" t="s" s="4">
        <v>685</v>
      </c>
      <c r="K232" t="s" s="4">
        <v>3</v>
      </c>
      <c r="L232" t="s" s="4">
        <v>3</v>
      </c>
      <c r="M232" t="s" s="4">
        <v>3</v>
      </c>
      <c r="N232" t="s" s="4">
        <v>552</v>
      </c>
      <c r="O232" t="s" s="4">
        <v>529</v>
      </c>
    </row>
    <row r="233" spans="1:15">
      <c r="A233" t="n" s="2">
        <v>232</v>
      </c>
      <c r="B233" s="3">
        <f>HYPERLINK("https://my.zakupivli.pro/remote/dispatcher/state_purchase_view/63447559", "UA-2025-11-13-005556-a")</f>
        <v/>
      </c>
      <c r="C233" t="s" s="4">
        <v>36</v>
      </c>
      <c r="D233" t="s" s="4">
        <v>382</v>
      </c>
      <c r="E233" t="s" s="4">
        <v>528</v>
      </c>
      <c r="F233" t="s" s="4"/>
      <c r="G233" t="s" s="4">
        <v>261</v>
      </c>
      <c r="H233" t="s" s="4">
        <v>637</v>
      </c>
      <c r="I233" t="s" s="4">
        <v>436</v>
      </c>
      <c r="J233" t="s" s="4">
        <v>685</v>
      </c>
      <c r="K233" t="s" s="4">
        <v>3</v>
      </c>
      <c r="L233" t="s" s="4">
        <v>3</v>
      </c>
      <c r="M233" t="s" s="4">
        <v>3</v>
      </c>
      <c r="N233" t="s" s="4">
        <v>552</v>
      </c>
      <c r="O233" t="s" s="4">
        <v>395</v>
      </c>
    </row>
    <row r="234" spans="1:15">
      <c r="A234" t="n" s="2">
        <v>233</v>
      </c>
      <c r="B234" s="3">
        <f>HYPERLINK("https://my.zakupivli.pro/remote/dispatcher/state_purchase_view/63446062", "UA-2025-11-13-004970-a")</f>
        <v/>
      </c>
      <c r="C234" t="s" s="4">
        <v>227</v>
      </c>
      <c r="D234" t="s" s="4">
        <v>381</v>
      </c>
      <c r="E234" t="s" s="4">
        <v>528</v>
      </c>
      <c r="F234" t="s" s="4"/>
      <c r="G234" t="s" s="4">
        <v>277</v>
      </c>
      <c r="H234" t="s" s="4">
        <v>634</v>
      </c>
      <c r="I234" t="s" s="4">
        <v>436</v>
      </c>
      <c r="J234" t="s" s="4">
        <v>685</v>
      </c>
      <c r="K234" t="s" s="4">
        <v>75</v>
      </c>
      <c r="L234" t="n" s="6">
        <v>45986.0</v>
      </c>
      <c r="M234" t="n" s="6">
        <v>46022.0</v>
      </c>
      <c r="N234" t="n" s="2">
        <v>0</v>
      </c>
      <c r="O234" t="s" s="4">
        <v>424</v>
      </c>
    </row>
    <row r="235" spans="1:15">
      <c r="A235" t="n" s="2">
        <v>234</v>
      </c>
      <c r="B235" s="3">
        <f>HYPERLINK("https://my.zakupivli.pro/remote/dispatcher/state_purchase_view/63446062", "UA-2025-11-13-004970-a")</f>
        <v/>
      </c>
      <c r="C235" t="s" s="4">
        <v>227</v>
      </c>
      <c r="D235" t="s" s="4">
        <v>381</v>
      </c>
      <c r="E235" t="s" s="4">
        <v>528</v>
      </c>
      <c r="F235" t="s" s="4"/>
      <c r="G235" t="s" s="4">
        <v>307</v>
      </c>
      <c r="H235" t="s" s="4">
        <v>644</v>
      </c>
      <c r="I235" t="s" s="4">
        <v>436</v>
      </c>
      <c r="J235" t="s" s="4">
        <v>685</v>
      </c>
      <c r="K235" t="s" s="4">
        <v>3</v>
      </c>
      <c r="L235" t="s" s="4">
        <v>3</v>
      </c>
      <c r="M235" t="s" s="4">
        <v>3</v>
      </c>
      <c r="N235" t="s" s="4">
        <v>552</v>
      </c>
      <c r="O235" t="s" s="4">
        <v>520</v>
      </c>
    </row>
    <row r="236" spans="1:15">
      <c r="A236" t="n" s="2">
        <v>235</v>
      </c>
      <c r="B236" s="3">
        <f>HYPERLINK("https://my.zakupivli.pro/remote/dispatcher/state_purchase_view/63446062", "UA-2025-11-13-004970-a")</f>
        <v/>
      </c>
      <c r="C236" t="s" s="4">
        <v>227</v>
      </c>
      <c r="D236" t="s" s="4">
        <v>381</v>
      </c>
      <c r="E236" t="s" s="4">
        <v>528</v>
      </c>
      <c r="F236" t="s" s="4"/>
      <c r="G236" t="s" s="4">
        <v>337</v>
      </c>
      <c r="H236" t="s" s="4">
        <v>614</v>
      </c>
      <c r="I236" t="s" s="4">
        <v>436</v>
      </c>
      <c r="J236" t="s" s="4">
        <v>685</v>
      </c>
      <c r="K236" t="s" s="4">
        <v>3</v>
      </c>
      <c r="L236" t="s" s="4">
        <v>3</v>
      </c>
      <c r="M236" t="s" s="4">
        <v>3</v>
      </c>
      <c r="N236" t="s" s="4">
        <v>552</v>
      </c>
      <c r="O236" t="s" s="4">
        <v>679</v>
      </c>
    </row>
    <row r="237" spans="1:15">
      <c r="A237" t="n" s="2">
        <v>236</v>
      </c>
      <c r="B237" s="3">
        <f>HYPERLINK("https://my.zakupivli.pro/remote/dispatcher/state_purchase_view/63446062", "UA-2025-11-13-004970-a")</f>
        <v/>
      </c>
      <c r="C237" t="s" s="4">
        <v>227</v>
      </c>
      <c r="D237" t="s" s="4">
        <v>381</v>
      </c>
      <c r="E237" t="s" s="4">
        <v>528</v>
      </c>
      <c r="F237" t="s" s="4"/>
      <c r="G237" t="s" s="4">
        <v>224</v>
      </c>
      <c r="H237" t="s" s="4">
        <v>406</v>
      </c>
      <c r="I237" t="s" s="4">
        <v>436</v>
      </c>
      <c r="J237" t="s" s="4">
        <v>685</v>
      </c>
      <c r="K237" t="s" s="4">
        <v>3</v>
      </c>
      <c r="L237" t="s" s="4">
        <v>3</v>
      </c>
      <c r="M237" t="s" s="4">
        <v>3</v>
      </c>
      <c r="N237" t="s" s="4">
        <v>552</v>
      </c>
      <c r="O237" t="s" s="4">
        <v>354</v>
      </c>
    </row>
    <row r="238" spans="1:15">
      <c r="A238" t="n" s="2">
        <v>237</v>
      </c>
      <c r="B238" s="3">
        <f>HYPERLINK("https://my.zakupivli.pro/remote/dispatcher/state_purchase_view/63446062", "UA-2025-11-13-004970-a")</f>
        <v/>
      </c>
      <c r="C238" t="s" s="4">
        <v>227</v>
      </c>
      <c r="D238" t="s" s="4">
        <v>381</v>
      </c>
      <c r="E238" t="s" s="4">
        <v>528</v>
      </c>
      <c r="F238" t="s" s="4"/>
      <c r="G238" t="s" s="4">
        <v>340</v>
      </c>
      <c r="H238" t="s" s="4">
        <v>635</v>
      </c>
      <c r="I238" t="s" s="4">
        <v>436</v>
      </c>
      <c r="J238" t="s" s="4">
        <v>685</v>
      </c>
      <c r="K238" t="s" s="4">
        <v>3</v>
      </c>
      <c r="L238" t="s" s="4">
        <v>3</v>
      </c>
      <c r="M238" t="s" s="4">
        <v>3</v>
      </c>
      <c r="N238" t="s" s="4">
        <v>552</v>
      </c>
      <c r="O238" t="s" s="4">
        <v>515</v>
      </c>
    </row>
    <row r="239" spans="1:15">
      <c r="A239" t="n" s="2">
        <v>238</v>
      </c>
      <c r="B239" s="3">
        <f>HYPERLINK("https://my.zakupivli.pro/remote/dispatcher/state_purchase_view/63446062", "UA-2025-11-13-004970-a")</f>
        <v/>
      </c>
      <c r="C239" t="s" s="4">
        <v>227</v>
      </c>
      <c r="D239" t="s" s="4">
        <v>381</v>
      </c>
      <c r="E239" t="s" s="4">
        <v>528</v>
      </c>
      <c r="F239" t="s" s="4"/>
      <c r="G239" t="s" s="4">
        <v>260</v>
      </c>
      <c r="H239" t="s" s="4">
        <v>620</v>
      </c>
      <c r="I239" t="s" s="4">
        <v>436</v>
      </c>
      <c r="J239" t="s" s="4">
        <v>685</v>
      </c>
      <c r="K239" t="s" s="4">
        <v>3</v>
      </c>
      <c r="L239" t="s" s="4">
        <v>3</v>
      </c>
      <c r="M239" t="s" s="4">
        <v>3</v>
      </c>
      <c r="N239" t="s" s="4">
        <v>552</v>
      </c>
      <c r="O239" t="s" s="4">
        <v>517</v>
      </c>
    </row>
    <row r="240" spans="1:15">
      <c r="A240" t="n" s="2">
        <v>239</v>
      </c>
      <c r="B240" s="3">
        <f>HYPERLINK("https://my.zakupivli.pro/remote/dispatcher/state_purchase_view/63446062", "UA-2025-11-13-004970-a")</f>
        <v/>
      </c>
      <c r="C240" t="s" s="4">
        <v>227</v>
      </c>
      <c r="D240" t="s" s="4">
        <v>381</v>
      </c>
      <c r="E240" t="s" s="4">
        <v>528</v>
      </c>
      <c r="F240" t="s" s="4"/>
      <c r="G240" t="s" s="4">
        <v>290</v>
      </c>
      <c r="H240" t="s" s="4">
        <v>623</v>
      </c>
      <c r="I240" t="s" s="4">
        <v>436</v>
      </c>
      <c r="J240" t="s" s="4">
        <v>685</v>
      </c>
      <c r="K240" t="s" s="4">
        <v>3</v>
      </c>
      <c r="L240" t="s" s="4">
        <v>3</v>
      </c>
      <c r="M240" t="s" s="4">
        <v>3</v>
      </c>
      <c r="N240" t="s" s="4">
        <v>552</v>
      </c>
      <c r="O240" t="s" s="4">
        <v>572</v>
      </c>
    </row>
    <row r="241" spans="1:15">
      <c r="A241" t="n" s="2">
        <v>240</v>
      </c>
      <c r="B241" s="3">
        <f>HYPERLINK("https://my.zakupivli.pro/remote/dispatcher/state_purchase_view/63446062", "UA-2025-11-13-004970-a")</f>
        <v/>
      </c>
      <c r="C241" t="s" s="4">
        <v>227</v>
      </c>
      <c r="D241" t="s" s="4">
        <v>381</v>
      </c>
      <c r="E241" t="s" s="4">
        <v>528</v>
      </c>
      <c r="F241" t="s" s="4"/>
      <c r="G241" t="s" s="4">
        <v>297</v>
      </c>
      <c r="H241" t="s" s="4">
        <v>596</v>
      </c>
      <c r="I241" t="s" s="4">
        <v>436</v>
      </c>
      <c r="J241" t="s" s="4">
        <v>685</v>
      </c>
      <c r="K241" t="s" s="4">
        <v>3</v>
      </c>
      <c r="L241" t="s" s="4">
        <v>3</v>
      </c>
      <c r="M241" t="s" s="4">
        <v>3</v>
      </c>
      <c r="N241" t="s" s="4">
        <v>552</v>
      </c>
      <c r="O241" t="s" s="4">
        <v>678</v>
      </c>
    </row>
    <row r="242" spans="1:15">
      <c r="A242" t="n" s="2">
        <v>241</v>
      </c>
      <c r="B242" s="3">
        <f>HYPERLINK("https://my.zakupivli.pro/remote/dispatcher/state_purchase_view/63446062", "UA-2025-11-13-004970-a")</f>
        <v/>
      </c>
      <c r="C242" t="s" s="4">
        <v>227</v>
      </c>
      <c r="D242" t="s" s="4">
        <v>381</v>
      </c>
      <c r="E242" t="s" s="4">
        <v>528</v>
      </c>
      <c r="F242" t="s" s="4"/>
      <c r="G242" t="s" s="4">
        <v>261</v>
      </c>
      <c r="H242" t="s" s="4">
        <v>637</v>
      </c>
      <c r="I242" t="s" s="4">
        <v>436</v>
      </c>
      <c r="J242" t="s" s="4">
        <v>685</v>
      </c>
      <c r="K242" t="s" s="4">
        <v>3</v>
      </c>
      <c r="L242" t="s" s="4">
        <v>3</v>
      </c>
      <c r="M242" t="s" s="4">
        <v>3</v>
      </c>
      <c r="N242" t="s" s="4">
        <v>552</v>
      </c>
      <c r="O242" t="s" s="4">
        <v>395</v>
      </c>
    </row>
    <row r="243" spans="1:15">
      <c r="A243" t="n" s="2">
        <v>242</v>
      </c>
      <c r="B243" s="3">
        <f>HYPERLINK("https://my.zakupivli.pro/remote/dispatcher/state_purchase_view/63441620", "UA-2025-11-13-002732-a")</f>
        <v/>
      </c>
      <c r="C243" t="s" s="4">
        <v>226</v>
      </c>
      <c r="D243" t="s" s="4">
        <v>501</v>
      </c>
      <c r="E243" t="s" s="4">
        <v>528</v>
      </c>
      <c r="F243" t="s" s="4"/>
      <c r="G243" t="s" s="4">
        <v>328</v>
      </c>
      <c r="H243" t="s" s="4">
        <v>648</v>
      </c>
      <c r="I243" t="s" s="4">
        <v>436</v>
      </c>
      <c r="J243" t="s" s="4">
        <v>685</v>
      </c>
      <c r="K243" t="s" s="4">
        <v>70</v>
      </c>
      <c r="L243" t="n" s="6">
        <v>45982.0</v>
      </c>
      <c r="M243" t="n" s="6">
        <v>46022.0</v>
      </c>
      <c r="N243" t="n" s="2">
        <v>0</v>
      </c>
      <c r="O243" t="s" s="4">
        <v>430</v>
      </c>
    </row>
    <row r="244" spans="1:15">
      <c r="A244" t="n" s="2">
        <v>243</v>
      </c>
      <c r="B244" s="3">
        <f>HYPERLINK("https://my.zakupivli.pro/remote/dispatcher/state_purchase_view/63441620", "UA-2025-11-13-002732-a")</f>
        <v/>
      </c>
      <c r="C244" t="s" s="4">
        <v>226</v>
      </c>
      <c r="D244" t="s" s="4">
        <v>501</v>
      </c>
      <c r="E244" t="s" s="4">
        <v>528</v>
      </c>
      <c r="F244" t="s" s="4"/>
      <c r="G244" t="s" s="4">
        <v>246</v>
      </c>
      <c r="H244" t="s" s="4">
        <v>544</v>
      </c>
      <c r="I244" t="s" s="4">
        <v>436</v>
      </c>
      <c r="J244" t="s" s="4">
        <v>685</v>
      </c>
      <c r="K244" t="s" s="4">
        <v>3</v>
      </c>
      <c r="L244" t="s" s="4">
        <v>3</v>
      </c>
      <c r="M244" t="s" s="4">
        <v>3</v>
      </c>
      <c r="N244" t="s" s="4">
        <v>552</v>
      </c>
      <c r="O244" t="s" s="4">
        <v>386</v>
      </c>
    </row>
    <row r="245" spans="1:15">
      <c r="A245" t="n" s="2">
        <v>244</v>
      </c>
      <c r="B245" s="3">
        <f>HYPERLINK("https://my.zakupivli.pro/remote/dispatcher/state_purchase_view/63441620", "UA-2025-11-13-002732-a")</f>
        <v/>
      </c>
      <c r="C245" t="s" s="4">
        <v>226</v>
      </c>
      <c r="D245" t="s" s="4">
        <v>501</v>
      </c>
      <c r="E245" t="s" s="4">
        <v>528</v>
      </c>
      <c r="F245" t="s" s="4"/>
      <c r="G245" t="s" s="4">
        <v>322</v>
      </c>
      <c r="H245" t="s" s="4">
        <v>576</v>
      </c>
      <c r="I245" t="s" s="4">
        <v>436</v>
      </c>
      <c r="J245" t="s" s="4">
        <v>685</v>
      </c>
      <c r="K245" t="s" s="4">
        <v>3</v>
      </c>
      <c r="L245" t="s" s="4">
        <v>3</v>
      </c>
      <c r="M245" t="s" s="4">
        <v>3</v>
      </c>
      <c r="N245" t="s" s="4">
        <v>552</v>
      </c>
      <c r="O245" t="s" s="4">
        <v>599</v>
      </c>
    </row>
    <row r="246" spans="1:15">
      <c r="A246" t="n" s="2">
        <v>245</v>
      </c>
      <c r="B246" s="3">
        <f>HYPERLINK("https://my.zakupivli.pro/remote/dispatcher/state_purchase_view/63441620", "UA-2025-11-13-002732-a")</f>
        <v/>
      </c>
      <c r="C246" t="s" s="4">
        <v>226</v>
      </c>
      <c r="D246" t="s" s="4">
        <v>501</v>
      </c>
      <c r="E246" t="s" s="4">
        <v>528</v>
      </c>
      <c r="F246" t="s" s="4"/>
      <c r="G246" t="s" s="4">
        <v>297</v>
      </c>
      <c r="H246" t="s" s="4">
        <v>596</v>
      </c>
      <c r="I246" t="s" s="4">
        <v>436</v>
      </c>
      <c r="J246" t="s" s="4">
        <v>685</v>
      </c>
      <c r="K246" t="s" s="4">
        <v>3</v>
      </c>
      <c r="L246" t="s" s="4">
        <v>3</v>
      </c>
      <c r="M246" t="s" s="4">
        <v>3</v>
      </c>
      <c r="N246" t="s" s="4">
        <v>552</v>
      </c>
      <c r="O246" t="s" s="4">
        <v>678</v>
      </c>
    </row>
    <row r="247" spans="1:15">
      <c r="A247" t="n" s="2">
        <v>246</v>
      </c>
      <c r="B247" s="3">
        <f>HYPERLINK("https://my.zakupivli.pro/remote/dispatcher/state_purchase_view/63441620", "UA-2025-11-13-002732-a")</f>
        <v/>
      </c>
      <c r="C247" t="s" s="4">
        <v>226</v>
      </c>
      <c r="D247" t="s" s="4">
        <v>501</v>
      </c>
      <c r="E247" t="s" s="4">
        <v>528</v>
      </c>
      <c r="F247" t="s" s="4"/>
      <c r="G247" t="s" s="4">
        <v>261</v>
      </c>
      <c r="H247" t="s" s="4">
        <v>637</v>
      </c>
      <c r="I247" t="s" s="4">
        <v>436</v>
      </c>
      <c r="J247" t="s" s="4">
        <v>685</v>
      </c>
      <c r="K247" t="s" s="4">
        <v>3</v>
      </c>
      <c r="L247" t="s" s="4">
        <v>3</v>
      </c>
      <c r="M247" t="s" s="4">
        <v>3</v>
      </c>
      <c r="N247" t="s" s="4">
        <v>552</v>
      </c>
      <c r="O247" t="s" s="4">
        <v>395</v>
      </c>
    </row>
    <row r="248" spans="1:15">
      <c r="A248" t="n" s="2">
        <v>247</v>
      </c>
      <c r="B248" s="3">
        <f>HYPERLINK("https://my.zakupivli.pro/remote/dispatcher/state_purchase_view/63441620", "UA-2025-11-13-002732-a")</f>
        <v/>
      </c>
      <c r="C248" t="s" s="4">
        <v>226</v>
      </c>
      <c r="D248" t="s" s="4">
        <v>501</v>
      </c>
      <c r="E248" t="s" s="4">
        <v>528</v>
      </c>
      <c r="F248" t="s" s="4"/>
      <c r="G248" t="s" s="4">
        <v>267</v>
      </c>
      <c r="H248" t="s" s="4">
        <v>595</v>
      </c>
      <c r="I248" t="s" s="4">
        <v>436</v>
      </c>
      <c r="J248" t="s" s="4">
        <v>685</v>
      </c>
      <c r="K248" t="s" s="4">
        <v>3</v>
      </c>
      <c r="L248" t="s" s="4">
        <v>3</v>
      </c>
      <c r="M248" t="s" s="4">
        <v>3</v>
      </c>
      <c r="N248" t="s" s="4">
        <v>552</v>
      </c>
      <c r="O248" t="s" s="4">
        <v>565</v>
      </c>
    </row>
    <row r="249" spans="1:15">
      <c r="A249" t="n" s="2">
        <v>248</v>
      </c>
      <c r="B249" s="3">
        <f>HYPERLINK("https://my.zakupivli.pro/remote/dispatcher/state_purchase_view/63441142", "UA-2025-11-13-002603-a")</f>
        <v/>
      </c>
      <c r="C249" t="s" s="4">
        <v>38</v>
      </c>
      <c r="D249" t="s" s="4">
        <v>356</v>
      </c>
      <c r="E249" t="s" s="4">
        <v>528</v>
      </c>
      <c r="F249" t="s" s="4"/>
      <c r="G249" t="s" s="4">
        <v>268</v>
      </c>
      <c r="H249" t="s" s="4">
        <v>586</v>
      </c>
      <c r="I249" t="s" s="4">
        <v>436</v>
      </c>
      <c r="J249" t="s" s="4">
        <v>685</v>
      </c>
      <c r="K249" t="s" s="4">
        <v>86</v>
      </c>
      <c r="L249" t="n" s="6">
        <v>45985.0</v>
      </c>
      <c r="M249" t="n" s="6">
        <v>46022.0</v>
      </c>
      <c r="N249" t="n" s="2">
        <v>0</v>
      </c>
      <c r="O249" t="s" s="4">
        <v>351</v>
      </c>
    </row>
    <row r="250" spans="1:15">
      <c r="A250" t="n" s="2">
        <v>249</v>
      </c>
      <c r="B250" s="3">
        <f>HYPERLINK("https://my.zakupivli.pro/remote/dispatcher/state_purchase_view/63441142", "UA-2025-11-13-002603-a")</f>
        <v/>
      </c>
      <c r="C250" t="s" s="4">
        <v>38</v>
      </c>
      <c r="D250" t="s" s="4">
        <v>356</v>
      </c>
      <c r="E250" t="s" s="4">
        <v>528</v>
      </c>
      <c r="F250" t="s" s="4"/>
      <c r="G250" t="s" s="4">
        <v>246</v>
      </c>
      <c r="H250" t="s" s="4">
        <v>544</v>
      </c>
      <c r="I250" t="s" s="4">
        <v>436</v>
      </c>
      <c r="J250" t="s" s="4">
        <v>685</v>
      </c>
      <c r="K250" t="s" s="4">
        <v>3</v>
      </c>
      <c r="L250" t="s" s="4">
        <v>3</v>
      </c>
      <c r="M250" t="s" s="4">
        <v>3</v>
      </c>
      <c r="N250" t="s" s="4">
        <v>552</v>
      </c>
      <c r="O250" t="s" s="4">
        <v>386</v>
      </c>
    </row>
    <row r="251" spans="1:15">
      <c r="A251" t="n" s="2">
        <v>250</v>
      </c>
      <c r="B251" s="3">
        <f>HYPERLINK("https://my.zakupivli.pro/remote/dispatcher/state_purchase_view/63441142", "UA-2025-11-13-002603-a")</f>
        <v/>
      </c>
      <c r="C251" t="s" s="4">
        <v>38</v>
      </c>
      <c r="D251" t="s" s="4">
        <v>356</v>
      </c>
      <c r="E251" t="s" s="4">
        <v>528</v>
      </c>
      <c r="F251" t="s" s="4"/>
      <c r="G251" t="s" s="4">
        <v>297</v>
      </c>
      <c r="H251" t="s" s="4">
        <v>596</v>
      </c>
      <c r="I251" t="s" s="4">
        <v>436</v>
      </c>
      <c r="J251" t="s" s="4">
        <v>685</v>
      </c>
      <c r="K251" t="s" s="4">
        <v>3</v>
      </c>
      <c r="L251" t="s" s="4">
        <v>3</v>
      </c>
      <c r="M251" t="s" s="4">
        <v>3</v>
      </c>
      <c r="N251" t="s" s="4">
        <v>552</v>
      </c>
      <c r="O251" t="s" s="4">
        <v>678</v>
      </c>
    </row>
    <row r="252" spans="1:15">
      <c r="A252" t="n" s="2">
        <v>251</v>
      </c>
      <c r="B252" s="3">
        <f>HYPERLINK("https://my.zakupivli.pro/remote/dispatcher/state_purchase_view/63441142", "UA-2025-11-13-002603-a")</f>
        <v/>
      </c>
      <c r="C252" t="s" s="4">
        <v>38</v>
      </c>
      <c r="D252" t="s" s="4">
        <v>356</v>
      </c>
      <c r="E252" t="s" s="4">
        <v>528</v>
      </c>
      <c r="F252" t="s" s="4"/>
      <c r="G252" t="s" s="4">
        <v>261</v>
      </c>
      <c r="H252" t="s" s="4">
        <v>637</v>
      </c>
      <c r="I252" t="s" s="4">
        <v>436</v>
      </c>
      <c r="J252" t="s" s="4">
        <v>685</v>
      </c>
      <c r="K252" t="s" s="4">
        <v>3</v>
      </c>
      <c r="L252" t="s" s="4">
        <v>3</v>
      </c>
      <c r="M252" t="s" s="4">
        <v>3</v>
      </c>
      <c r="N252" t="s" s="4">
        <v>552</v>
      </c>
      <c r="O252" t="s" s="4">
        <v>395</v>
      </c>
    </row>
    <row r="253" spans="1:15">
      <c r="A253" t="n" s="2">
        <v>252</v>
      </c>
      <c r="B253" s="3">
        <f>HYPERLINK("https://my.zakupivli.pro/remote/dispatcher/state_purchase_view/63440978", "UA-2025-11-13-002568-a")</f>
        <v/>
      </c>
      <c r="C253" t="s" s="4">
        <v>201</v>
      </c>
      <c r="D253" t="s" s="4">
        <v>519</v>
      </c>
      <c r="E253" t="s" s="4">
        <v>528</v>
      </c>
      <c r="F253" t="s" s="4"/>
      <c r="G253" t="s" s="4">
        <v>274</v>
      </c>
      <c r="H253" t="s" s="4">
        <v>629</v>
      </c>
      <c r="I253" t="s" s="4">
        <v>436</v>
      </c>
      <c r="J253" t="s" s="4">
        <v>685</v>
      </c>
      <c r="K253" t="s" s="4">
        <v>73</v>
      </c>
      <c r="L253" t="n" s="6">
        <v>45982.0</v>
      </c>
      <c r="M253" t="n" s="6">
        <v>46022.0</v>
      </c>
      <c r="N253" t="n" s="2">
        <v>0</v>
      </c>
      <c r="O253" t="s" s="4">
        <v>530</v>
      </c>
    </row>
    <row r="254" spans="1:15">
      <c r="A254" t="n" s="2">
        <v>253</v>
      </c>
      <c r="B254" s="3">
        <f>HYPERLINK("https://my.zakupivli.pro/remote/dispatcher/state_purchase_view/63440978", "UA-2025-11-13-002568-a")</f>
        <v/>
      </c>
      <c r="C254" t="s" s="4">
        <v>201</v>
      </c>
      <c r="D254" t="s" s="4">
        <v>519</v>
      </c>
      <c r="E254" t="s" s="4">
        <v>528</v>
      </c>
      <c r="F254" t="s" s="4"/>
      <c r="G254" t="s" s="4">
        <v>297</v>
      </c>
      <c r="H254" t="s" s="4">
        <v>596</v>
      </c>
      <c r="I254" t="s" s="4">
        <v>436</v>
      </c>
      <c r="J254" t="s" s="4">
        <v>685</v>
      </c>
      <c r="K254" t="s" s="4">
        <v>3</v>
      </c>
      <c r="L254" t="s" s="4">
        <v>3</v>
      </c>
      <c r="M254" t="s" s="4">
        <v>3</v>
      </c>
      <c r="N254" t="s" s="4">
        <v>552</v>
      </c>
      <c r="O254" t="s" s="4">
        <v>678</v>
      </c>
    </row>
    <row r="255" spans="1:15">
      <c r="A255" t="n" s="2">
        <v>254</v>
      </c>
      <c r="B255" s="3">
        <f>HYPERLINK("https://my.zakupivli.pro/remote/dispatcher/state_purchase_view/63436526", "UA-2025-11-13-000605-a")</f>
        <v/>
      </c>
      <c r="C255" t="s" s="4">
        <v>233</v>
      </c>
      <c r="D255" t="s" s="4">
        <v>472</v>
      </c>
      <c r="E255" t="s" s="4">
        <v>528</v>
      </c>
      <c r="F255" t="s" s="4"/>
      <c r="G255" t="s" s="4">
        <v>337</v>
      </c>
      <c r="H255" t="s" s="4">
        <v>583</v>
      </c>
      <c r="I255" t="s" s="4">
        <v>436</v>
      </c>
      <c r="J255" t="s" s="4">
        <v>685</v>
      </c>
      <c r="K255" t="s" s="4">
        <v>3</v>
      </c>
      <c r="L255" t="s" s="4">
        <v>3</v>
      </c>
      <c r="M255" t="s" s="4">
        <v>3</v>
      </c>
      <c r="N255" t="s" s="4">
        <v>552</v>
      </c>
      <c r="O255" t="s" s="4">
        <v>526</v>
      </c>
    </row>
    <row r="256" spans="1:15">
      <c r="A256" t="n" s="2">
        <v>255</v>
      </c>
      <c r="B256" s="3">
        <f>HYPERLINK("https://my.zakupivli.pro/remote/dispatcher/state_purchase_view/63436526", "UA-2025-11-13-000605-a")</f>
        <v/>
      </c>
      <c r="C256" t="s" s="4">
        <v>233</v>
      </c>
      <c r="D256" t="s" s="4">
        <v>472</v>
      </c>
      <c r="E256" t="s" s="4">
        <v>528</v>
      </c>
      <c r="F256" t="s" s="4"/>
      <c r="G256" t="s" s="4">
        <v>275</v>
      </c>
      <c r="H256" t="s" s="4">
        <v>601</v>
      </c>
      <c r="I256" t="s" s="4">
        <v>436</v>
      </c>
      <c r="J256" t="s" s="4">
        <v>685</v>
      </c>
      <c r="K256" t="s" s="4">
        <v>127</v>
      </c>
      <c r="L256" t="n" s="6">
        <v>45986.0</v>
      </c>
      <c r="M256" t="n" s="6">
        <v>46022.0</v>
      </c>
      <c r="N256" t="n" s="2">
        <v>0</v>
      </c>
      <c r="O256" t="s" s="4">
        <v>521</v>
      </c>
    </row>
    <row r="257" spans="1:15">
      <c r="A257" t="n" s="2">
        <v>256</v>
      </c>
      <c r="B257" s="3">
        <f>HYPERLINK("https://my.zakupivli.pro/remote/dispatcher/state_purchase_view/63436526", "UA-2025-11-13-000605-a")</f>
        <v/>
      </c>
      <c r="C257" t="s" s="4">
        <v>233</v>
      </c>
      <c r="D257" t="s" s="4">
        <v>472</v>
      </c>
      <c r="E257" t="s" s="4">
        <v>528</v>
      </c>
      <c r="F257" t="s" s="4"/>
      <c r="G257" t="s" s="4">
        <v>260</v>
      </c>
      <c r="H257" t="s" s="4">
        <v>620</v>
      </c>
      <c r="I257" t="s" s="4">
        <v>436</v>
      </c>
      <c r="J257" t="s" s="4">
        <v>685</v>
      </c>
      <c r="K257" t="s" s="4">
        <v>3</v>
      </c>
      <c r="L257" t="s" s="4">
        <v>3</v>
      </c>
      <c r="M257" t="s" s="4">
        <v>3</v>
      </c>
      <c r="N257" t="s" s="4">
        <v>552</v>
      </c>
      <c r="O257" t="s" s="4">
        <v>517</v>
      </c>
    </row>
    <row r="258" spans="1:15">
      <c r="A258" t="n" s="2">
        <v>257</v>
      </c>
      <c r="B258" s="3">
        <f>HYPERLINK("https://my.zakupivli.pro/remote/dispatcher/state_purchase_view/63436526", "UA-2025-11-13-000605-a")</f>
        <v/>
      </c>
      <c r="C258" t="s" s="4">
        <v>233</v>
      </c>
      <c r="D258" t="s" s="4">
        <v>472</v>
      </c>
      <c r="E258" t="s" s="4">
        <v>528</v>
      </c>
      <c r="F258" t="s" s="4"/>
      <c r="G258" t="s" s="4">
        <v>261</v>
      </c>
      <c r="H258" t="s" s="4">
        <v>637</v>
      </c>
      <c r="I258" t="s" s="4">
        <v>436</v>
      </c>
      <c r="J258" t="s" s="4">
        <v>685</v>
      </c>
      <c r="K258" t="s" s="4">
        <v>3</v>
      </c>
      <c r="L258" t="s" s="4">
        <v>3</v>
      </c>
      <c r="M258" t="s" s="4">
        <v>3</v>
      </c>
      <c r="N258" t="s" s="4">
        <v>552</v>
      </c>
      <c r="O258" t="s" s="4">
        <v>395</v>
      </c>
    </row>
    <row r="259" spans="1:15">
      <c r="A259" t="n" s="2">
        <v>258</v>
      </c>
      <c r="B259" s="3">
        <f>HYPERLINK("https://my.zakupivli.pro/remote/dispatcher/state_purchase_view/63431000", "UA-2025-11-12-015418-a")</f>
        <v/>
      </c>
      <c r="C259" t="s" s="4">
        <v>254</v>
      </c>
      <c r="D259" t="s" s="4">
        <v>473</v>
      </c>
      <c r="E259" t="s" s="4">
        <v>528</v>
      </c>
      <c r="F259" t="s" s="4"/>
      <c r="G259" t="s" s="4">
        <v>273</v>
      </c>
      <c r="H259" t="s" s="4">
        <v>597</v>
      </c>
      <c r="I259" t="s" s="4">
        <v>436</v>
      </c>
      <c r="J259" t="s" s="4">
        <v>685</v>
      </c>
      <c r="K259" t="s" s="4">
        <v>66</v>
      </c>
      <c r="L259" t="n" s="6">
        <v>45982.0</v>
      </c>
      <c r="M259" t="n" s="6">
        <v>46022.0</v>
      </c>
      <c r="N259" t="n" s="2">
        <v>0</v>
      </c>
      <c r="O259" t="s" s="4">
        <v>535</v>
      </c>
    </row>
    <row r="260" spans="1:15">
      <c r="A260" t="n" s="2">
        <v>259</v>
      </c>
      <c r="B260" s="3">
        <f>HYPERLINK("https://my.zakupivli.pro/remote/dispatcher/state_purchase_view/63431000", "UA-2025-11-12-015418-a")</f>
        <v/>
      </c>
      <c r="C260" t="s" s="4">
        <v>254</v>
      </c>
      <c r="D260" t="s" s="4">
        <v>473</v>
      </c>
      <c r="E260" t="s" s="4">
        <v>528</v>
      </c>
      <c r="F260" t="s" s="4"/>
      <c r="G260" t="s" s="4">
        <v>267</v>
      </c>
      <c r="H260" t="s" s="4">
        <v>595</v>
      </c>
      <c r="I260" t="s" s="4">
        <v>436</v>
      </c>
      <c r="J260" t="s" s="4">
        <v>685</v>
      </c>
      <c r="K260" t="s" s="4">
        <v>3</v>
      </c>
      <c r="L260" t="s" s="4">
        <v>3</v>
      </c>
      <c r="M260" t="s" s="4">
        <v>3</v>
      </c>
      <c r="N260" t="s" s="4">
        <v>552</v>
      </c>
      <c r="O260" t="s" s="4">
        <v>565</v>
      </c>
    </row>
    <row r="261" spans="1:15">
      <c r="A261" t="n" s="2">
        <v>260</v>
      </c>
      <c r="B261" s="3">
        <f>HYPERLINK("https://my.zakupivli.pro/remote/dispatcher/state_purchase_view/63430061", "UA-2025-11-12-014970-a")</f>
        <v/>
      </c>
      <c r="C261" t="s" s="4">
        <v>20</v>
      </c>
      <c r="D261" t="s" s="4">
        <v>454</v>
      </c>
      <c r="E261" t="s" s="4">
        <v>528</v>
      </c>
      <c r="F261" t="s" s="4"/>
      <c r="G261" t="s" s="4">
        <v>268</v>
      </c>
      <c r="H261" t="s" s="4">
        <v>586</v>
      </c>
      <c r="I261" t="s" s="4">
        <v>436</v>
      </c>
      <c r="J261" t="s" s="4">
        <v>685</v>
      </c>
      <c r="K261" t="s" s="4">
        <v>64</v>
      </c>
      <c r="L261" t="n" s="6">
        <v>45982.0</v>
      </c>
      <c r="M261" t="n" s="6">
        <v>46022.0</v>
      </c>
      <c r="N261" t="n" s="2">
        <v>0</v>
      </c>
      <c r="O261" t="s" s="4">
        <v>351</v>
      </c>
    </row>
    <row r="262" spans="1:15">
      <c r="A262" t="n" s="2">
        <v>261</v>
      </c>
      <c r="B262" s="3">
        <f>HYPERLINK("https://my.zakupivli.pro/remote/dispatcher/state_purchase_view/63430061", "UA-2025-11-12-014970-a")</f>
        <v/>
      </c>
      <c r="C262" t="s" s="4">
        <v>20</v>
      </c>
      <c r="D262" t="s" s="4">
        <v>454</v>
      </c>
      <c r="E262" t="s" s="4">
        <v>528</v>
      </c>
      <c r="F262" t="s" s="4"/>
      <c r="G262" t="s" s="4">
        <v>307</v>
      </c>
      <c r="H262" t="s" s="4">
        <v>644</v>
      </c>
      <c r="I262" t="s" s="4">
        <v>436</v>
      </c>
      <c r="J262" t="s" s="4">
        <v>685</v>
      </c>
      <c r="K262" t="s" s="4">
        <v>3</v>
      </c>
      <c r="L262" t="s" s="4">
        <v>3</v>
      </c>
      <c r="M262" t="s" s="4">
        <v>3</v>
      </c>
      <c r="N262" t="s" s="4">
        <v>552</v>
      </c>
      <c r="O262" t="s" s="4">
        <v>520</v>
      </c>
    </row>
    <row r="263" spans="1:15">
      <c r="A263" t="n" s="2">
        <v>262</v>
      </c>
      <c r="B263" s="3">
        <f>HYPERLINK("https://my.zakupivli.pro/remote/dispatcher/state_purchase_view/63430061", "UA-2025-11-12-014970-a")</f>
        <v/>
      </c>
      <c r="C263" t="s" s="4">
        <v>20</v>
      </c>
      <c r="D263" t="s" s="4">
        <v>454</v>
      </c>
      <c r="E263" t="s" s="4">
        <v>528</v>
      </c>
      <c r="F263" t="s" s="4"/>
      <c r="G263" t="s" s="4">
        <v>314</v>
      </c>
      <c r="H263" t="s" s="4">
        <v>608</v>
      </c>
      <c r="I263" t="s" s="4">
        <v>436</v>
      </c>
      <c r="J263" t="s" s="4">
        <v>685</v>
      </c>
      <c r="K263" t="s" s="4">
        <v>3</v>
      </c>
      <c r="L263" t="s" s="4">
        <v>3</v>
      </c>
      <c r="M263" t="s" s="4">
        <v>3</v>
      </c>
      <c r="N263" t="s" s="4">
        <v>552</v>
      </c>
      <c r="O263" t="s" s="4">
        <v>563</v>
      </c>
    </row>
    <row r="264" spans="1:15">
      <c r="A264" t="n" s="2">
        <v>263</v>
      </c>
      <c r="B264" s="3">
        <f>HYPERLINK("https://my.zakupivli.pro/remote/dispatcher/state_purchase_view/63430061", "UA-2025-11-12-014970-a")</f>
        <v/>
      </c>
      <c r="C264" t="s" s="4">
        <v>20</v>
      </c>
      <c r="D264" t="s" s="4">
        <v>454</v>
      </c>
      <c r="E264" t="s" s="4">
        <v>528</v>
      </c>
      <c r="F264" t="s" s="4"/>
      <c r="G264" t="s" s="4">
        <v>337</v>
      </c>
      <c r="H264" t="s" s="4">
        <v>614</v>
      </c>
      <c r="I264" t="s" s="4">
        <v>436</v>
      </c>
      <c r="J264" t="s" s="4">
        <v>685</v>
      </c>
      <c r="K264" t="s" s="4">
        <v>3</v>
      </c>
      <c r="L264" t="s" s="4">
        <v>3</v>
      </c>
      <c r="M264" t="s" s="4">
        <v>3</v>
      </c>
      <c r="N264" t="s" s="4">
        <v>552</v>
      </c>
      <c r="O264" t="s" s="4">
        <v>679</v>
      </c>
    </row>
    <row r="265" spans="1:15">
      <c r="A265" t="n" s="2">
        <v>264</v>
      </c>
      <c r="B265" s="3">
        <f>HYPERLINK("https://my.zakupivli.pro/remote/dispatcher/state_purchase_view/63430061", "UA-2025-11-12-014970-a")</f>
        <v/>
      </c>
      <c r="C265" t="s" s="4">
        <v>20</v>
      </c>
      <c r="D265" t="s" s="4">
        <v>454</v>
      </c>
      <c r="E265" t="s" s="4">
        <v>528</v>
      </c>
      <c r="F265" t="s" s="4"/>
      <c r="G265" t="s" s="4">
        <v>290</v>
      </c>
      <c r="H265" t="s" s="4">
        <v>623</v>
      </c>
      <c r="I265" t="s" s="4">
        <v>436</v>
      </c>
      <c r="J265" t="s" s="4">
        <v>685</v>
      </c>
      <c r="K265" t="s" s="4">
        <v>3</v>
      </c>
      <c r="L265" t="s" s="4">
        <v>3</v>
      </c>
      <c r="M265" t="s" s="4">
        <v>3</v>
      </c>
      <c r="N265" t="s" s="4">
        <v>552</v>
      </c>
      <c r="O265" t="s" s="4">
        <v>572</v>
      </c>
    </row>
    <row r="266" spans="1:15">
      <c r="A266" t="n" s="2">
        <v>265</v>
      </c>
      <c r="B266" s="3">
        <f>HYPERLINK("https://my.zakupivli.pro/remote/dispatcher/state_purchase_view/63430061", "UA-2025-11-12-014970-a")</f>
        <v/>
      </c>
      <c r="C266" t="s" s="4">
        <v>20</v>
      </c>
      <c r="D266" t="s" s="4">
        <v>454</v>
      </c>
      <c r="E266" t="s" s="4">
        <v>528</v>
      </c>
      <c r="F266" t="s" s="4"/>
      <c r="G266" t="s" s="4">
        <v>328</v>
      </c>
      <c r="H266" t="s" s="4">
        <v>648</v>
      </c>
      <c r="I266" t="s" s="4">
        <v>436</v>
      </c>
      <c r="J266" t="s" s="4">
        <v>685</v>
      </c>
      <c r="K266" t="s" s="4">
        <v>3</v>
      </c>
      <c r="L266" t="s" s="4">
        <v>3</v>
      </c>
      <c r="M266" t="s" s="4">
        <v>3</v>
      </c>
      <c r="N266" t="s" s="4">
        <v>552</v>
      </c>
      <c r="O266" t="s" s="4">
        <v>537</v>
      </c>
    </row>
    <row r="267" spans="1:15">
      <c r="A267" t="n" s="2">
        <v>266</v>
      </c>
      <c r="B267" s="3">
        <f>HYPERLINK("https://my.zakupivli.pro/remote/dispatcher/state_purchase_view/63428577", "UA-2025-11-12-014321-a")</f>
        <v/>
      </c>
      <c r="C267" t="s" s="4">
        <v>235</v>
      </c>
      <c r="D267" t="s" s="4">
        <v>452</v>
      </c>
      <c r="E267" t="s" s="4">
        <v>528</v>
      </c>
      <c r="F267" t="s" s="4"/>
      <c r="G267" t="s" s="4">
        <v>260</v>
      </c>
      <c r="H267" t="s" s="4">
        <v>620</v>
      </c>
      <c r="I267" t="s" s="4">
        <v>436</v>
      </c>
      <c r="J267" t="s" s="4">
        <v>685</v>
      </c>
      <c r="K267" t="s" s="4">
        <v>69</v>
      </c>
      <c r="L267" t="n" s="6">
        <v>45982.0</v>
      </c>
      <c r="M267" t="n" s="6">
        <v>46022.0</v>
      </c>
      <c r="N267" t="n" s="2">
        <v>0</v>
      </c>
      <c r="O267" t="s" s="4">
        <v>517</v>
      </c>
    </row>
    <row r="268" spans="1:15">
      <c r="A268" t="n" s="2">
        <v>267</v>
      </c>
      <c r="B268" s="3">
        <f>HYPERLINK("https://my.zakupivli.pro/remote/dispatcher/state_purchase_view/63428577", "UA-2025-11-12-014321-a")</f>
        <v/>
      </c>
      <c r="C268" t="s" s="4">
        <v>235</v>
      </c>
      <c r="D268" t="s" s="4">
        <v>452</v>
      </c>
      <c r="E268" t="s" s="4">
        <v>528</v>
      </c>
      <c r="F268" t="s" s="4"/>
      <c r="G268" t="s" s="4">
        <v>215</v>
      </c>
      <c r="H268" t="s" s="4">
        <v>641</v>
      </c>
      <c r="I268" t="s" s="4">
        <v>436</v>
      </c>
      <c r="J268" t="s" s="4">
        <v>685</v>
      </c>
      <c r="K268" t="s" s="4">
        <v>3</v>
      </c>
      <c r="L268" t="s" s="4">
        <v>3</v>
      </c>
      <c r="M268" t="s" s="4">
        <v>3</v>
      </c>
      <c r="N268" t="s" s="4">
        <v>552</v>
      </c>
      <c r="O268" t="s" s="4">
        <v>374</v>
      </c>
    </row>
    <row r="269" spans="1:15">
      <c r="A269" t="n" s="2">
        <v>268</v>
      </c>
      <c r="B269" s="3">
        <f>HYPERLINK("https://my.zakupivli.pro/remote/dispatcher/state_purchase_view/63425206", "UA-2025-11-12-010325-a")</f>
        <v/>
      </c>
      <c r="C269" t="s" s="4">
        <v>45</v>
      </c>
      <c r="D269" t="s" s="4">
        <v>463</v>
      </c>
      <c r="E269" t="s" s="4">
        <v>528</v>
      </c>
      <c r="F269" t="s" s="4"/>
      <c r="G269" t="s" s="4">
        <v>311</v>
      </c>
      <c r="H269" t="s" s="4">
        <v>609</v>
      </c>
      <c r="I269" t="s" s="4">
        <v>436</v>
      </c>
      <c r="J269" t="s" s="4">
        <v>685</v>
      </c>
      <c r="K269" t="s" s="4">
        <v>3</v>
      </c>
      <c r="L269" t="s" s="4">
        <v>3</v>
      </c>
      <c r="M269" t="s" s="4">
        <v>3</v>
      </c>
      <c r="N269" t="s" s="4">
        <v>552</v>
      </c>
      <c r="O269" t="s" s="4">
        <v>688</v>
      </c>
    </row>
    <row r="270" spans="1:15">
      <c r="A270" t="n" s="2">
        <v>269</v>
      </c>
      <c r="B270" s="3">
        <f>HYPERLINK("https://my.zakupivli.pro/remote/dispatcher/state_purchase_view/63425206", "UA-2025-11-12-010325-a")</f>
        <v/>
      </c>
      <c r="C270" t="s" s="4">
        <v>45</v>
      </c>
      <c r="D270" t="s" s="4">
        <v>463</v>
      </c>
      <c r="E270" t="s" s="4">
        <v>528</v>
      </c>
      <c r="F270" t="s" s="4"/>
      <c r="G270" t="s" s="4">
        <v>244</v>
      </c>
      <c r="H270" t="s" s="4">
        <v>646</v>
      </c>
      <c r="I270" t="s" s="4">
        <v>436</v>
      </c>
      <c r="J270" t="s" s="4">
        <v>685</v>
      </c>
      <c r="K270" t="s" s="4">
        <v>137</v>
      </c>
      <c r="L270" t="n" s="6">
        <v>45986.0</v>
      </c>
      <c r="M270" t="n" s="6">
        <v>46022.0</v>
      </c>
      <c r="N270" t="n" s="2">
        <v>0</v>
      </c>
      <c r="O270" t="s" s="4">
        <v>667</v>
      </c>
    </row>
    <row r="271" spans="1:15">
      <c r="A271" t="n" s="2">
        <v>270</v>
      </c>
      <c r="B271" s="3">
        <f>HYPERLINK("https://my.zakupivli.pro/remote/dispatcher/state_purchase_view/63425206", "UA-2025-11-12-010325-a")</f>
        <v/>
      </c>
      <c r="C271" t="s" s="4">
        <v>45</v>
      </c>
      <c r="D271" t="s" s="4">
        <v>463</v>
      </c>
      <c r="E271" t="s" s="4">
        <v>528</v>
      </c>
      <c r="F271" t="s" s="4"/>
      <c r="G271" t="s" s="4">
        <v>215</v>
      </c>
      <c r="H271" t="s" s="4">
        <v>641</v>
      </c>
      <c r="I271" t="s" s="4">
        <v>436</v>
      </c>
      <c r="J271" t="s" s="4">
        <v>685</v>
      </c>
      <c r="K271" t="s" s="4">
        <v>3</v>
      </c>
      <c r="L271" t="s" s="4">
        <v>3</v>
      </c>
      <c r="M271" t="s" s="4">
        <v>3</v>
      </c>
      <c r="N271" t="s" s="4">
        <v>552</v>
      </c>
      <c r="O271" t="s" s="4">
        <v>374</v>
      </c>
    </row>
    <row r="272" spans="1:15">
      <c r="A272" t="n" s="2">
        <v>271</v>
      </c>
      <c r="B272" s="3">
        <f>HYPERLINK("https://my.zakupivli.pro/remote/dispatcher/state_purchase_view/63425206", "UA-2025-11-12-010325-a")</f>
        <v/>
      </c>
      <c r="C272" t="s" s="4">
        <v>45</v>
      </c>
      <c r="D272" t="s" s="4">
        <v>463</v>
      </c>
      <c r="E272" t="s" s="4">
        <v>528</v>
      </c>
      <c r="F272" t="s" s="4"/>
      <c r="G272" t="s" s="4">
        <v>297</v>
      </c>
      <c r="H272" t="s" s="4">
        <v>596</v>
      </c>
      <c r="I272" t="s" s="4">
        <v>436</v>
      </c>
      <c r="J272" t="s" s="4">
        <v>685</v>
      </c>
      <c r="K272" t="s" s="4">
        <v>3</v>
      </c>
      <c r="L272" t="s" s="4">
        <v>3</v>
      </c>
      <c r="M272" t="s" s="4">
        <v>3</v>
      </c>
      <c r="N272" t="s" s="4">
        <v>552</v>
      </c>
      <c r="O272" t="s" s="4">
        <v>678</v>
      </c>
    </row>
    <row r="273" spans="1:15">
      <c r="A273" t="n" s="2">
        <v>272</v>
      </c>
      <c r="B273" s="3">
        <f>HYPERLINK("https://my.zakupivli.pro/remote/dispatcher/state_purchase_view/63419867", "UA-2025-11-12-011319-a")</f>
        <v/>
      </c>
      <c r="C273" t="s" s="4">
        <v>12</v>
      </c>
      <c r="D273" t="s" s="4">
        <v>449</v>
      </c>
      <c r="E273" t="s" s="4">
        <v>528</v>
      </c>
      <c r="F273" t="s" s="4"/>
      <c r="G273" t="s" s="4">
        <v>337</v>
      </c>
      <c r="H273" t="s" s="4">
        <v>614</v>
      </c>
      <c r="I273" t="s" s="4">
        <v>436</v>
      </c>
      <c r="J273" t="s" s="4">
        <v>685</v>
      </c>
      <c r="K273" t="s" s="4">
        <v>121</v>
      </c>
      <c r="L273" t="n" s="6">
        <v>45982.0</v>
      </c>
      <c r="M273" t="n" s="6">
        <v>46022.0</v>
      </c>
      <c r="N273" t="n" s="2">
        <v>0</v>
      </c>
      <c r="O273" t="s" s="4">
        <v>679</v>
      </c>
    </row>
    <row r="274" spans="1:15">
      <c r="A274" t="n" s="2">
        <v>273</v>
      </c>
      <c r="B274" s="3">
        <f>HYPERLINK("https://my.zakupivli.pro/remote/dispatcher/state_purchase_view/63419867", "UA-2025-11-12-011319-a")</f>
        <v/>
      </c>
      <c r="C274" t="s" s="4">
        <v>12</v>
      </c>
      <c r="D274" t="s" s="4">
        <v>449</v>
      </c>
      <c r="E274" t="s" s="4">
        <v>528</v>
      </c>
      <c r="F274" t="s" s="4"/>
      <c r="G274" t="s" s="4">
        <v>314</v>
      </c>
      <c r="H274" t="s" s="4">
        <v>608</v>
      </c>
      <c r="I274" t="s" s="4">
        <v>436</v>
      </c>
      <c r="J274" t="s" s="4">
        <v>685</v>
      </c>
      <c r="K274" t="s" s="4">
        <v>3</v>
      </c>
      <c r="L274" t="s" s="4">
        <v>3</v>
      </c>
      <c r="M274" t="s" s="4">
        <v>3</v>
      </c>
      <c r="N274" t="s" s="4">
        <v>552</v>
      </c>
      <c r="O274" t="s" s="4">
        <v>563</v>
      </c>
    </row>
    <row r="275" spans="1:15">
      <c r="A275" t="n" s="2">
        <v>274</v>
      </c>
      <c r="B275" s="3">
        <f>HYPERLINK("https://my.zakupivli.pro/remote/dispatcher/state_purchase_view/63419867", "UA-2025-11-12-011319-a")</f>
        <v/>
      </c>
      <c r="C275" t="s" s="4">
        <v>12</v>
      </c>
      <c r="D275" t="s" s="4">
        <v>449</v>
      </c>
      <c r="E275" t="s" s="4">
        <v>528</v>
      </c>
      <c r="F275" t="s" s="4"/>
      <c r="G275" t="s" s="4">
        <v>324</v>
      </c>
      <c r="H275" t="s" s="4">
        <v>589</v>
      </c>
      <c r="I275" t="s" s="4">
        <v>436</v>
      </c>
      <c r="J275" t="s" s="4">
        <v>685</v>
      </c>
      <c r="K275" t="s" s="4">
        <v>3</v>
      </c>
      <c r="L275" t="s" s="4">
        <v>3</v>
      </c>
      <c r="M275" t="s" s="4">
        <v>3</v>
      </c>
      <c r="N275" t="s" s="4">
        <v>552</v>
      </c>
      <c r="O275" t="s" s="4">
        <v>559</v>
      </c>
    </row>
    <row r="276" spans="1:15">
      <c r="A276" t="n" s="2">
        <v>275</v>
      </c>
      <c r="B276" s="3">
        <f>HYPERLINK("https://my.zakupivli.pro/remote/dispatcher/state_purchase_view/63419867", "UA-2025-11-12-011319-a")</f>
        <v/>
      </c>
      <c r="C276" t="s" s="4">
        <v>12</v>
      </c>
      <c r="D276" t="s" s="4">
        <v>449</v>
      </c>
      <c r="E276" t="s" s="4">
        <v>528</v>
      </c>
      <c r="F276" t="s" s="4"/>
      <c r="G276" t="s" s="4">
        <v>297</v>
      </c>
      <c r="H276" t="s" s="4">
        <v>596</v>
      </c>
      <c r="I276" t="s" s="4">
        <v>436</v>
      </c>
      <c r="J276" t="s" s="4">
        <v>685</v>
      </c>
      <c r="K276" t="s" s="4">
        <v>3</v>
      </c>
      <c r="L276" t="s" s="4">
        <v>3</v>
      </c>
      <c r="M276" t="s" s="4">
        <v>3</v>
      </c>
      <c r="N276" t="s" s="4">
        <v>552</v>
      </c>
      <c r="O276" t="s" s="4">
        <v>678</v>
      </c>
    </row>
    <row r="277" spans="1:15">
      <c r="A277" t="n" s="2">
        <v>276</v>
      </c>
      <c r="B277" s="3">
        <f>HYPERLINK("https://my.zakupivli.pro/remote/dispatcher/state_purchase_view/63419867", "UA-2025-11-12-011319-a")</f>
        <v/>
      </c>
      <c r="C277" t="s" s="4">
        <v>12</v>
      </c>
      <c r="D277" t="s" s="4">
        <v>449</v>
      </c>
      <c r="E277" t="s" s="4">
        <v>528</v>
      </c>
      <c r="F277" t="s" s="4"/>
      <c r="G277" t="s" s="4">
        <v>215</v>
      </c>
      <c r="H277" t="s" s="4">
        <v>641</v>
      </c>
      <c r="I277" t="s" s="4">
        <v>436</v>
      </c>
      <c r="J277" t="s" s="4">
        <v>685</v>
      </c>
      <c r="K277" t="s" s="4">
        <v>3</v>
      </c>
      <c r="L277" t="s" s="4">
        <v>3</v>
      </c>
      <c r="M277" t="s" s="4">
        <v>3</v>
      </c>
      <c r="N277" t="s" s="4">
        <v>552</v>
      </c>
      <c r="O277" t="s" s="4">
        <v>374</v>
      </c>
    </row>
    <row r="278" spans="1:15">
      <c r="A278" t="n" s="2">
        <v>277</v>
      </c>
      <c r="B278" s="3">
        <f>HYPERLINK("https://my.zakupivli.pro/remote/dispatcher/state_purchase_view/63421330", "UA-2025-11-12-011113-a")</f>
        <v/>
      </c>
      <c r="C278" t="s" s="4">
        <v>237</v>
      </c>
      <c r="D278" t="s" s="4">
        <v>458</v>
      </c>
      <c r="E278" t="s" s="4">
        <v>528</v>
      </c>
      <c r="F278" t="s" s="4"/>
      <c r="G278" t="s" s="4">
        <v>247</v>
      </c>
      <c r="H278" t="s" s="4">
        <v>615</v>
      </c>
      <c r="I278" t="s" s="4">
        <v>436</v>
      </c>
      <c r="J278" t="s" s="4">
        <v>685</v>
      </c>
      <c r="K278" t="s" s="4">
        <v>68</v>
      </c>
      <c r="L278" t="n" s="6">
        <v>45982.0</v>
      </c>
      <c r="M278" t="n" s="6">
        <v>46022.0</v>
      </c>
      <c r="N278" t="n" s="2">
        <v>0</v>
      </c>
      <c r="O278" t="s" s="4">
        <v>558</v>
      </c>
    </row>
    <row r="279" spans="1:15">
      <c r="A279" t="n" s="2">
        <v>278</v>
      </c>
      <c r="B279" s="3">
        <f>HYPERLINK("https://my.zakupivli.pro/remote/dispatcher/state_purchase_view/63420065", "UA-2025-11-12-010392-a")</f>
        <v/>
      </c>
      <c r="C279" t="s" s="4">
        <v>300</v>
      </c>
      <c r="D279" t="s" s="4">
        <v>663</v>
      </c>
      <c r="E279" t="s" s="4">
        <v>528</v>
      </c>
      <c r="F279" t="s" s="4"/>
      <c r="G279" t="s" s="4">
        <v>215</v>
      </c>
      <c r="H279" t="s" s="4">
        <v>641</v>
      </c>
      <c r="I279" t="s" s="4">
        <v>436</v>
      </c>
      <c r="J279" t="s" s="4">
        <v>685</v>
      </c>
      <c r="K279" t="s" s="4">
        <v>3</v>
      </c>
      <c r="L279" t="s" s="4">
        <v>3</v>
      </c>
      <c r="M279" t="s" s="4">
        <v>3</v>
      </c>
      <c r="N279" t="s" s="4">
        <v>552</v>
      </c>
      <c r="O279" t="s" s="4">
        <v>374</v>
      </c>
    </row>
    <row r="280" spans="1:15">
      <c r="A280" t="n" s="2">
        <v>279</v>
      </c>
      <c r="B280" s="3">
        <f>HYPERLINK("https://my.zakupivli.pro/remote/dispatcher/state_purchase_view/63420065", "UA-2025-11-12-010392-a")</f>
        <v/>
      </c>
      <c r="C280" t="s" s="4">
        <v>300</v>
      </c>
      <c r="D280" t="s" s="4">
        <v>663</v>
      </c>
      <c r="E280" t="s" s="4">
        <v>528</v>
      </c>
      <c r="F280" t="s" s="4"/>
      <c r="G280" t="s" s="4">
        <v>282</v>
      </c>
      <c r="H280" t="s" s="4">
        <v>602</v>
      </c>
      <c r="I280" t="s" s="4">
        <v>436</v>
      </c>
      <c r="J280" t="s" s="4">
        <v>685</v>
      </c>
      <c r="K280" t="s" s="4">
        <v>120</v>
      </c>
      <c r="L280" t="n" s="6">
        <v>45985.0</v>
      </c>
      <c r="M280" t="n" s="6">
        <v>46022.0</v>
      </c>
      <c r="N280" t="n" s="2">
        <v>0</v>
      </c>
      <c r="O280" t="s" s="4">
        <v>504</v>
      </c>
    </row>
    <row r="281" spans="1:15">
      <c r="A281" t="n" s="2">
        <v>280</v>
      </c>
      <c r="B281" s="3">
        <f>HYPERLINK("https://my.zakupivli.pro/remote/dispatcher/state_purchase_view/63420065", "UA-2025-11-12-010392-a")</f>
        <v/>
      </c>
      <c r="C281" t="s" s="4">
        <v>300</v>
      </c>
      <c r="D281" t="s" s="4">
        <v>663</v>
      </c>
      <c r="E281" t="s" s="4">
        <v>528</v>
      </c>
      <c r="F281" t="s" s="4"/>
      <c r="G281" t="s" s="4">
        <v>261</v>
      </c>
      <c r="H281" t="s" s="4">
        <v>637</v>
      </c>
      <c r="I281" t="s" s="4">
        <v>436</v>
      </c>
      <c r="J281" t="s" s="4">
        <v>685</v>
      </c>
      <c r="K281" t="s" s="4">
        <v>3</v>
      </c>
      <c r="L281" t="s" s="4">
        <v>3</v>
      </c>
      <c r="M281" t="s" s="4">
        <v>3</v>
      </c>
      <c r="N281" t="s" s="4">
        <v>552</v>
      </c>
      <c r="O281" t="s" s="4">
        <v>395</v>
      </c>
    </row>
    <row r="282" spans="1:15">
      <c r="A282" t="n" s="2">
        <v>281</v>
      </c>
      <c r="B282" s="3">
        <f>HYPERLINK("https://my.zakupivli.pro/remote/dispatcher/state_purchase_view/63412926", "UA-2025-11-12-007347-a")</f>
        <v/>
      </c>
      <c r="C282" t="s" s="4">
        <v>252</v>
      </c>
      <c r="D282" t="s" s="4">
        <v>500</v>
      </c>
      <c r="E282" t="s" s="4">
        <v>528</v>
      </c>
      <c r="F282" t="s" s="4"/>
      <c r="G282" t="s" s="4">
        <v>275</v>
      </c>
      <c r="H282" t="s" s="4">
        <v>601</v>
      </c>
      <c r="I282" t="s" s="4">
        <v>436</v>
      </c>
      <c r="J282" t="s" s="4">
        <v>685</v>
      </c>
      <c r="K282" t="s" s="4">
        <v>3</v>
      </c>
      <c r="L282" t="s" s="4">
        <v>3</v>
      </c>
      <c r="M282" t="s" s="4">
        <v>3</v>
      </c>
      <c r="N282" t="s" s="4">
        <v>552</v>
      </c>
      <c r="O282" t="s" s="4">
        <v>522</v>
      </c>
    </row>
    <row r="283" spans="1:15">
      <c r="A283" t="n" s="2">
        <v>282</v>
      </c>
      <c r="B283" s="3">
        <f>HYPERLINK("https://my.zakupivli.pro/remote/dispatcher/state_purchase_view/63412926", "UA-2025-11-12-007347-a")</f>
        <v/>
      </c>
      <c r="C283" t="s" s="4">
        <v>252</v>
      </c>
      <c r="D283" t="s" s="4">
        <v>500</v>
      </c>
      <c r="E283" t="s" s="4">
        <v>528</v>
      </c>
      <c r="F283" t="s" s="4"/>
      <c r="G283" t="s" s="4">
        <v>319</v>
      </c>
      <c r="H283" t="s" s="4">
        <v>618</v>
      </c>
      <c r="I283" t="s" s="4">
        <v>436</v>
      </c>
      <c r="J283" t="s" s="4">
        <v>685</v>
      </c>
      <c r="K283" t="s" s="4">
        <v>114</v>
      </c>
      <c r="L283" t="n" s="6">
        <v>45985.0</v>
      </c>
      <c r="M283" t="n" s="6">
        <v>46022.0</v>
      </c>
      <c r="N283" t="n" s="2">
        <v>0</v>
      </c>
      <c r="O283" t="s" s="4">
        <v>556</v>
      </c>
    </row>
    <row r="284" spans="1:15">
      <c r="A284" t="n" s="2">
        <v>283</v>
      </c>
      <c r="B284" s="3">
        <f>HYPERLINK("https://my.zakupivli.pro/remote/dispatcher/state_purchase_view/63412926", "UA-2025-11-12-007347-a")</f>
        <v/>
      </c>
      <c r="C284" t="s" s="4">
        <v>252</v>
      </c>
      <c r="D284" t="s" s="4">
        <v>500</v>
      </c>
      <c r="E284" t="s" s="4">
        <v>528</v>
      </c>
      <c r="F284" t="s" s="4"/>
      <c r="G284" t="s" s="4">
        <v>258</v>
      </c>
      <c r="H284" t="s" s="4">
        <v>632</v>
      </c>
      <c r="I284" t="s" s="4">
        <v>436</v>
      </c>
      <c r="J284" t="s" s="4">
        <v>685</v>
      </c>
      <c r="K284" t="s" s="4">
        <v>3</v>
      </c>
      <c r="L284" t="s" s="4">
        <v>3</v>
      </c>
      <c r="M284" t="s" s="4">
        <v>3</v>
      </c>
      <c r="N284" t="s" s="4">
        <v>552</v>
      </c>
      <c r="O284" t="s" s="4">
        <v>531</v>
      </c>
    </row>
    <row r="285" spans="1:15">
      <c r="A285" t="n" s="2">
        <v>284</v>
      </c>
      <c r="B285" s="3">
        <f>HYPERLINK("https://my.zakupivli.pro/remote/dispatcher/state_purchase_view/63412926", "UA-2025-11-12-007347-a")</f>
        <v/>
      </c>
      <c r="C285" t="s" s="4">
        <v>252</v>
      </c>
      <c r="D285" t="s" s="4">
        <v>500</v>
      </c>
      <c r="E285" t="s" s="4">
        <v>528</v>
      </c>
      <c r="F285" t="s" s="4"/>
      <c r="G285" t="s" s="4">
        <v>215</v>
      </c>
      <c r="H285" t="s" s="4">
        <v>641</v>
      </c>
      <c r="I285" t="s" s="4">
        <v>436</v>
      </c>
      <c r="J285" t="s" s="4">
        <v>685</v>
      </c>
      <c r="K285" t="s" s="4">
        <v>3</v>
      </c>
      <c r="L285" t="s" s="4">
        <v>3</v>
      </c>
      <c r="M285" t="s" s="4">
        <v>3</v>
      </c>
      <c r="N285" t="s" s="4">
        <v>552</v>
      </c>
      <c r="O285" t="s" s="4">
        <v>374</v>
      </c>
    </row>
    <row r="286" spans="1:15">
      <c r="A286" t="n" s="2">
        <v>285</v>
      </c>
      <c r="B286" s="3">
        <f>HYPERLINK("https://my.zakupivli.pro/remote/dispatcher/state_purchase_view/63412926", "UA-2025-11-12-007347-a")</f>
        <v/>
      </c>
      <c r="C286" t="s" s="4">
        <v>252</v>
      </c>
      <c r="D286" t="s" s="4">
        <v>500</v>
      </c>
      <c r="E286" t="s" s="4">
        <v>528</v>
      </c>
      <c r="F286" t="s" s="4"/>
      <c r="G286" t="s" s="4">
        <v>246</v>
      </c>
      <c r="H286" t="s" s="4">
        <v>544</v>
      </c>
      <c r="I286" t="s" s="4">
        <v>436</v>
      </c>
      <c r="J286" t="s" s="4">
        <v>685</v>
      </c>
      <c r="K286" t="s" s="4">
        <v>3</v>
      </c>
      <c r="L286" t="s" s="4">
        <v>3</v>
      </c>
      <c r="M286" t="s" s="4">
        <v>3</v>
      </c>
      <c r="N286" t="s" s="4">
        <v>552</v>
      </c>
      <c r="O286" t="s" s="4">
        <v>386</v>
      </c>
    </row>
    <row r="287" spans="1:15">
      <c r="A287" t="n" s="2">
        <v>286</v>
      </c>
      <c r="B287" s="3">
        <f>HYPERLINK("https://my.zakupivli.pro/remote/dispatcher/state_purchase_view/63412926", "UA-2025-11-12-007347-a")</f>
        <v/>
      </c>
      <c r="C287" t="s" s="4">
        <v>252</v>
      </c>
      <c r="D287" t="s" s="4">
        <v>500</v>
      </c>
      <c r="E287" t="s" s="4">
        <v>528</v>
      </c>
      <c r="F287" t="s" s="4"/>
      <c r="G287" t="s" s="4">
        <v>261</v>
      </c>
      <c r="H287" t="s" s="4">
        <v>637</v>
      </c>
      <c r="I287" t="s" s="4">
        <v>436</v>
      </c>
      <c r="J287" t="s" s="4">
        <v>685</v>
      </c>
      <c r="K287" t="s" s="4">
        <v>3</v>
      </c>
      <c r="L287" t="s" s="4">
        <v>3</v>
      </c>
      <c r="M287" t="s" s="4">
        <v>3</v>
      </c>
      <c r="N287" t="s" s="4">
        <v>552</v>
      </c>
      <c r="O287" t="s" s="4">
        <v>395</v>
      </c>
    </row>
    <row r="288" spans="1:15">
      <c r="A288" t="n" s="2">
        <v>287</v>
      </c>
      <c r="B288" s="3">
        <f>HYPERLINK("https://my.zakupivli.pro/remote/dispatcher/state_purchase_view/63403203", "UA-2025-11-12-002896-a")</f>
        <v/>
      </c>
      <c r="C288" t="s" s="4">
        <v>5</v>
      </c>
      <c r="D288" t="s" s="4">
        <v>476</v>
      </c>
      <c r="E288" t="s" s="4">
        <v>528</v>
      </c>
      <c r="F288" t="s" s="4"/>
      <c r="G288" t="s" s="4">
        <v>264</v>
      </c>
      <c r="H288" t="s" s="4">
        <v>612</v>
      </c>
      <c r="I288" t="s" s="4">
        <v>436</v>
      </c>
      <c r="J288" t="s" s="4">
        <v>685</v>
      </c>
      <c r="K288" t="s" s="4">
        <v>103</v>
      </c>
      <c r="L288" t="n" s="6">
        <v>45985.0</v>
      </c>
      <c r="M288" t="n" s="6">
        <v>46387.0</v>
      </c>
      <c r="N288" t="n" s="2">
        <v>0</v>
      </c>
      <c r="O288" t="s" s="4">
        <v>397</v>
      </c>
    </row>
    <row r="289" spans="1:15">
      <c r="A289" t="n" s="2">
        <v>288</v>
      </c>
      <c r="B289" s="3">
        <f>HYPERLINK("https://my.zakupivli.pro/remote/dispatcher/state_purchase_view/63403203", "UA-2025-11-12-002896-a")</f>
        <v/>
      </c>
      <c r="C289" t="s" s="4">
        <v>5</v>
      </c>
      <c r="D289" t="s" s="4">
        <v>476</v>
      </c>
      <c r="E289" t="s" s="4">
        <v>528</v>
      </c>
      <c r="F289" t="s" s="4"/>
      <c r="G289" t="s" s="4">
        <v>341</v>
      </c>
      <c r="H289" t="s" s="4">
        <v>588</v>
      </c>
      <c r="I289" t="s" s="4">
        <v>436</v>
      </c>
      <c r="J289" t="s" s="4">
        <v>685</v>
      </c>
      <c r="K289" t="s" s="4">
        <v>3</v>
      </c>
      <c r="L289" t="s" s="4">
        <v>3</v>
      </c>
      <c r="M289" t="s" s="4">
        <v>3</v>
      </c>
      <c r="N289" t="s" s="4">
        <v>552</v>
      </c>
      <c r="O289" t="s" s="4">
        <v>513</v>
      </c>
    </row>
    <row r="290" spans="1:15">
      <c r="A290" t="n" s="2">
        <v>289</v>
      </c>
      <c r="B290" s="3">
        <f>HYPERLINK("https://my.zakupivli.pro/remote/dispatcher/state_purchase_view/63403203", "UA-2025-11-12-002896-a")</f>
        <v/>
      </c>
      <c r="C290" t="s" s="4">
        <v>5</v>
      </c>
      <c r="D290" t="s" s="4">
        <v>476</v>
      </c>
      <c r="E290" t="s" s="4">
        <v>528</v>
      </c>
      <c r="F290" t="s" s="4"/>
      <c r="G290" t="s" s="4">
        <v>270</v>
      </c>
      <c r="H290" t="s" s="4">
        <v>656</v>
      </c>
      <c r="I290" t="s" s="4">
        <v>436</v>
      </c>
      <c r="J290" t="s" s="4">
        <v>685</v>
      </c>
      <c r="K290" t="s" s="4">
        <v>3</v>
      </c>
      <c r="L290" t="s" s="4">
        <v>3</v>
      </c>
      <c r="M290" t="s" s="4">
        <v>3</v>
      </c>
      <c r="N290" t="s" s="4">
        <v>552</v>
      </c>
      <c r="O290" t="s" s="4">
        <v>574</v>
      </c>
    </row>
    <row r="291" spans="1:15">
      <c r="A291" t="n" s="2">
        <v>290</v>
      </c>
      <c r="B291" s="3">
        <f>HYPERLINK("https://my.zakupivli.pro/remote/dispatcher/state_purchase_view/63403203", "UA-2025-11-12-002896-a")</f>
        <v/>
      </c>
      <c r="C291" t="s" s="4">
        <v>5</v>
      </c>
      <c r="D291" t="s" s="4">
        <v>476</v>
      </c>
      <c r="E291" t="s" s="4">
        <v>528</v>
      </c>
      <c r="F291" t="s" s="4"/>
      <c r="G291" t="s" s="4">
        <v>253</v>
      </c>
      <c r="H291" t="s" s="4">
        <v>598</v>
      </c>
      <c r="I291" t="s" s="4">
        <v>436</v>
      </c>
      <c r="J291" t="s" s="4">
        <v>685</v>
      </c>
      <c r="K291" t="s" s="4">
        <v>3</v>
      </c>
      <c r="L291" t="s" s="4">
        <v>3</v>
      </c>
      <c r="M291" t="s" s="4">
        <v>3</v>
      </c>
      <c r="N291" t="s" s="4">
        <v>552</v>
      </c>
      <c r="O291" t="s" s="4">
        <v>675</v>
      </c>
    </row>
    <row r="292" spans="1:15">
      <c r="A292" t="n" s="2">
        <v>291</v>
      </c>
      <c r="B292" s="3">
        <f>HYPERLINK("https://my.zakupivli.pro/remote/dispatcher/state_purchase_view/63403203", "UA-2025-11-12-002896-a")</f>
        <v/>
      </c>
      <c r="C292" t="s" s="4">
        <v>5</v>
      </c>
      <c r="D292" t="s" s="4">
        <v>476</v>
      </c>
      <c r="E292" t="s" s="4">
        <v>528</v>
      </c>
      <c r="F292" t="s" s="4"/>
      <c r="G292" t="s" s="4">
        <v>311</v>
      </c>
      <c r="H292" t="s" s="4">
        <v>609</v>
      </c>
      <c r="I292" t="s" s="4">
        <v>436</v>
      </c>
      <c r="J292" t="s" s="4">
        <v>685</v>
      </c>
      <c r="K292" t="s" s="4">
        <v>3</v>
      </c>
      <c r="L292" t="s" s="4">
        <v>3</v>
      </c>
      <c r="M292" t="s" s="4">
        <v>3</v>
      </c>
      <c r="N292" t="s" s="4">
        <v>552</v>
      </c>
      <c r="O292" t="s" s="4">
        <v>688</v>
      </c>
    </row>
    <row r="293" spans="1:15">
      <c r="A293" t="n" s="2">
        <v>292</v>
      </c>
      <c r="B293" s="3">
        <f>HYPERLINK("https://my.zakupivli.pro/remote/dispatcher/state_purchase_view/63403203", "UA-2025-11-12-002896-a")</f>
        <v/>
      </c>
      <c r="C293" t="s" s="4">
        <v>5</v>
      </c>
      <c r="D293" t="s" s="4">
        <v>476</v>
      </c>
      <c r="E293" t="s" s="4">
        <v>528</v>
      </c>
      <c r="F293" t="s" s="4"/>
      <c r="G293" t="s" s="4">
        <v>335</v>
      </c>
      <c r="H293" t="s" s="4">
        <v>605</v>
      </c>
      <c r="I293" t="s" s="4">
        <v>436</v>
      </c>
      <c r="J293" t="s" s="4">
        <v>685</v>
      </c>
      <c r="K293" t="s" s="4">
        <v>3</v>
      </c>
      <c r="L293" t="s" s="4">
        <v>3</v>
      </c>
      <c r="M293" t="s" s="4">
        <v>3</v>
      </c>
      <c r="N293" t="s" s="4">
        <v>552</v>
      </c>
      <c r="O293" t="s" s="4">
        <v>534</v>
      </c>
    </row>
    <row r="294" spans="1:15">
      <c r="A294" t="n" s="2">
        <v>293</v>
      </c>
      <c r="B294" s="3">
        <f>HYPERLINK("https://my.zakupivli.pro/remote/dispatcher/state_purchase_view/63403203", "UA-2025-11-12-002896-a")</f>
        <v/>
      </c>
      <c r="C294" t="s" s="4">
        <v>5</v>
      </c>
      <c r="D294" t="s" s="4">
        <v>476</v>
      </c>
      <c r="E294" t="s" s="4">
        <v>528</v>
      </c>
      <c r="F294" t="s" s="4"/>
      <c r="G294" t="s" s="4">
        <v>232</v>
      </c>
      <c r="H294" t="s" s="4">
        <v>585</v>
      </c>
      <c r="I294" t="s" s="4">
        <v>436</v>
      </c>
      <c r="J294" t="s" s="4">
        <v>685</v>
      </c>
      <c r="K294" t="s" s="4">
        <v>3</v>
      </c>
      <c r="L294" t="s" s="4">
        <v>3</v>
      </c>
      <c r="M294" t="s" s="4">
        <v>3</v>
      </c>
      <c r="N294" t="s" s="4">
        <v>552</v>
      </c>
      <c r="O294" t="s" s="4">
        <v>419</v>
      </c>
    </row>
    <row r="295" spans="1:15">
      <c r="A295" t="n" s="2">
        <v>294</v>
      </c>
      <c r="B295" s="3">
        <f>HYPERLINK("https://my.zakupivli.pro/remote/dispatcher/state_purchase_view/63403203", "UA-2025-11-12-002896-a")</f>
        <v/>
      </c>
      <c r="C295" t="s" s="4">
        <v>5</v>
      </c>
      <c r="D295" t="s" s="4">
        <v>476</v>
      </c>
      <c r="E295" t="s" s="4">
        <v>528</v>
      </c>
      <c r="F295" t="s" s="4"/>
      <c r="G295" t="s" s="4">
        <v>328</v>
      </c>
      <c r="H295" t="s" s="4">
        <v>648</v>
      </c>
      <c r="I295" t="s" s="4">
        <v>436</v>
      </c>
      <c r="J295" t="s" s="4">
        <v>685</v>
      </c>
      <c r="K295" t="s" s="4">
        <v>3</v>
      </c>
      <c r="L295" t="s" s="4">
        <v>3</v>
      </c>
      <c r="M295" t="s" s="4">
        <v>3</v>
      </c>
      <c r="N295" t="s" s="4">
        <v>552</v>
      </c>
      <c r="O295" t="s" s="4">
        <v>387</v>
      </c>
    </row>
    <row r="296" spans="1:15">
      <c r="A296" t="n" s="2">
        <v>295</v>
      </c>
      <c r="B296" s="3">
        <f>HYPERLINK("https://my.zakupivli.pro/remote/dispatcher/state_purchase_view/63403203", "UA-2025-11-12-002896-a")</f>
        <v/>
      </c>
      <c r="C296" t="s" s="4">
        <v>5</v>
      </c>
      <c r="D296" t="s" s="4">
        <v>476</v>
      </c>
      <c r="E296" t="s" s="4">
        <v>528</v>
      </c>
      <c r="F296" t="s" s="4"/>
      <c r="G296" t="s" s="4">
        <v>304</v>
      </c>
      <c r="H296" t="s" s="4">
        <v>616</v>
      </c>
      <c r="I296" t="s" s="4">
        <v>436</v>
      </c>
      <c r="J296" t="s" s="4">
        <v>685</v>
      </c>
      <c r="K296" t="s" s="4">
        <v>3</v>
      </c>
      <c r="L296" t="s" s="4">
        <v>3</v>
      </c>
      <c r="M296" t="s" s="4">
        <v>3</v>
      </c>
      <c r="N296" t="s" s="4">
        <v>552</v>
      </c>
      <c r="O296" t="s" s="4">
        <v>536</v>
      </c>
    </row>
    <row r="297" spans="1:15">
      <c r="A297" t="n" s="2">
        <v>296</v>
      </c>
      <c r="B297" s="3">
        <f>HYPERLINK("https://my.zakupivli.pro/remote/dispatcher/state_purchase_view/63403203", "UA-2025-11-12-002896-a")</f>
        <v/>
      </c>
      <c r="C297" t="s" s="4">
        <v>5</v>
      </c>
      <c r="D297" t="s" s="4">
        <v>476</v>
      </c>
      <c r="E297" t="s" s="4">
        <v>528</v>
      </c>
      <c r="F297" t="s" s="4"/>
      <c r="G297" t="s" s="4">
        <v>316</v>
      </c>
      <c r="H297" t="s" s="4">
        <v>622</v>
      </c>
      <c r="I297" t="s" s="4">
        <v>436</v>
      </c>
      <c r="J297" t="s" s="4">
        <v>685</v>
      </c>
      <c r="K297" t="s" s="4">
        <v>3</v>
      </c>
      <c r="L297" t="s" s="4">
        <v>3</v>
      </c>
      <c r="M297" t="s" s="4">
        <v>3</v>
      </c>
      <c r="N297" t="s" s="4">
        <v>552</v>
      </c>
      <c r="O297" t="s" s="4">
        <v>396</v>
      </c>
    </row>
    <row r="298" spans="1:15">
      <c r="A298" t="n" s="2">
        <v>297</v>
      </c>
      <c r="B298" s="3">
        <f>HYPERLINK("https://my.zakupivli.pro/remote/dispatcher/state_purchase_view/63403203", "UA-2025-11-12-002896-a")</f>
        <v/>
      </c>
      <c r="C298" t="s" s="4">
        <v>5</v>
      </c>
      <c r="D298" t="s" s="4">
        <v>476</v>
      </c>
      <c r="E298" t="s" s="4">
        <v>528</v>
      </c>
      <c r="F298" t="s" s="4"/>
      <c r="G298" t="s" s="4">
        <v>260</v>
      </c>
      <c r="H298" t="s" s="4">
        <v>620</v>
      </c>
      <c r="I298" t="s" s="4">
        <v>436</v>
      </c>
      <c r="J298" t="s" s="4">
        <v>685</v>
      </c>
      <c r="K298" t="s" s="4">
        <v>3</v>
      </c>
      <c r="L298" t="s" s="4">
        <v>3</v>
      </c>
      <c r="M298" t="s" s="4">
        <v>3</v>
      </c>
      <c r="N298" t="s" s="4">
        <v>552</v>
      </c>
      <c r="O298" t="s" s="4">
        <v>517</v>
      </c>
    </row>
    <row r="299" spans="1:15">
      <c r="A299" t="n" s="2">
        <v>298</v>
      </c>
      <c r="B299" s="3">
        <f>HYPERLINK("https://my.zakupivli.pro/remote/dispatcher/state_purchase_view/63403203", "UA-2025-11-12-002896-a")</f>
        <v/>
      </c>
      <c r="C299" t="s" s="4">
        <v>5</v>
      </c>
      <c r="D299" t="s" s="4">
        <v>476</v>
      </c>
      <c r="E299" t="s" s="4">
        <v>528</v>
      </c>
      <c r="F299" t="s" s="4"/>
      <c r="G299" t="s" s="4">
        <v>215</v>
      </c>
      <c r="H299" t="s" s="4">
        <v>641</v>
      </c>
      <c r="I299" t="s" s="4">
        <v>436</v>
      </c>
      <c r="J299" t="s" s="4">
        <v>685</v>
      </c>
      <c r="K299" t="s" s="4">
        <v>3</v>
      </c>
      <c r="L299" t="s" s="4">
        <v>3</v>
      </c>
      <c r="M299" t="s" s="4">
        <v>3</v>
      </c>
      <c r="N299" t="s" s="4">
        <v>552</v>
      </c>
      <c r="O299" t="s" s="4">
        <v>374</v>
      </c>
    </row>
    <row r="300" spans="1:15">
      <c r="A300" t="n" s="2">
        <v>299</v>
      </c>
      <c r="B300" s="3">
        <f>HYPERLINK("https://my.zakupivli.pro/remote/dispatcher/state_purchase_view/63403203", "UA-2025-11-12-002896-a")</f>
        <v/>
      </c>
      <c r="C300" t="s" s="4">
        <v>5</v>
      </c>
      <c r="D300" t="s" s="4">
        <v>476</v>
      </c>
      <c r="E300" t="s" s="4">
        <v>528</v>
      </c>
      <c r="F300" t="s" s="4"/>
      <c r="G300" t="s" s="4">
        <v>246</v>
      </c>
      <c r="H300" t="s" s="4">
        <v>544</v>
      </c>
      <c r="I300" t="s" s="4">
        <v>436</v>
      </c>
      <c r="J300" t="s" s="4">
        <v>685</v>
      </c>
      <c r="K300" t="s" s="4">
        <v>3</v>
      </c>
      <c r="L300" t="s" s="4">
        <v>3</v>
      </c>
      <c r="M300" t="s" s="4">
        <v>3</v>
      </c>
      <c r="N300" t="s" s="4">
        <v>552</v>
      </c>
      <c r="O300" t="s" s="4">
        <v>386</v>
      </c>
    </row>
    <row r="301" spans="1:15">
      <c r="A301" t="n" s="2">
        <v>300</v>
      </c>
      <c r="B301" s="3">
        <f>HYPERLINK("https://my.zakupivli.pro/remote/dispatcher/state_purchase_view/63403203", "UA-2025-11-12-002896-a")</f>
        <v/>
      </c>
      <c r="C301" t="s" s="4">
        <v>5</v>
      </c>
      <c r="D301" t="s" s="4">
        <v>476</v>
      </c>
      <c r="E301" t="s" s="4">
        <v>528</v>
      </c>
      <c r="F301" t="s" s="4"/>
      <c r="G301" t="s" s="4">
        <v>261</v>
      </c>
      <c r="H301" t="s" s="4">
        <v>637</v>
      </c>
      <c r="I301" t="s" s="4">
        <v>436</v>
      </c>
      <c r="J301" t="s" s="4">
        <v>685</v>
      </c>
      <c r="K301" t="s" s="4">
        <v>3</v>
      </c>
      <c r="L301" t="s" s="4">
        <v>3</v>
      </c>
      <c r="M301" t="s" s="4">
        <v>3</v>
      </c>
      <c r="N301" t="s" s="4">
        <v>552</v>
      </c>
      <c r="O301" t="s" s="4">
        <v>395</v>
      </c>
    </row>
    <row r="302" spans="1:15">
      <c r="A302" t="n" s="2">
        <v>301</v>
      </c>
      <c r="B302" s="3">
        <f>HYPERLINK("https://my.zakupivli.pro/remote/dispatcher/state_purchase_view/63371577", "UA-2025-11-11-007673-a")</f>
        <v/>
      </c>
      <c r="C302" t="s" s="4">
        <v>52</v>
      </c>
      <c r="D302" t="s" s="4">
        <v>410</v>
      </c>
      <c r="E302" t="s" s="4">
        <v>528</v>
      </c>
      <c r="F302" t="s" s="4"/>
      <c r="G302" t="s" s="4">
        <v>291</v>
      </c>
      <c r="H302" t="s" s="4">
        <v>639</v>
      </c>
      <c r="I302" t="s" s="4">
        <v>436</v>
      </c>
      <c r="J302" t="s" s="4">
        <v>685</v>
      </c>
      <c r="K302" t="s" s="4">
        <v>67</v>
      </c>
      <c r="L302" t="n" s="6">
        <v>45982.0</v>
      </c>
      <c r="M302" t="n" s="6">
        <v>46022.0</v>
      </c>
      <c r="N302" t="n" s="2">
        <v>0</v>
      </c>
      <c r="O302" t="s" s="4">
        <v>568</v>
      </c>
    </row>
    <row r="303" spans="1:15">
      <c r="A303" t="n" s="2">
        <v>302</v>
      </c>
      <c r="B303" s="3">
        <f>HYPERLINK("https://my.zakupivli.pro/remote/dispatcher/state_purchase_view/63371577", "UA-2025-11-11-007673-a")</f>
        <v/>
      </c>
      <c r="C303" t="s" s="4">
        <v>52</v>
      </c>
      <c r="D303" t="s" s="4">
        <v>410</v>
      </c>
      <c r="E303" t="s" s="4">
        <v>528</v>
      </c>
      <c r="F303" t="s" s="4"/>
      <c r="G303" t="s" s="4">
        <v>270</v>
      </c>
      <c r="H303" t="s" s="4">
        <v>656</v>
      </c>
      <c r="I303" t="s" s="4">
        <v>436</v>
      </c>
      <c r="J303" t="s" s="4">
        <v>685</v>
      </c>
      <c r="K303" t="s" s="4">
        <v>3</v>
      </c>
      <c r="L303" t="s" s="4">
        <v>3</v>
      </c>
      <c r="M303" t="s" s="4">
        <v>3</v>
      </c>
      <c r="N303" t="s" s="4">
        <v>552</v>
      </c>
      <c r="O303" t="s" s="4">
        <v>574</v>
      </c>
    </row>
    <row r="304" spans="1:15">
      <c r="A304" t="n" s="2">
        <v>303</v>
      </c>
      <c r="B304" s="3">
        <f>HYPERLINK("https://my.zakupivli.pro/remote/dispatcher/state_purchase_view/63365860", "UA-2025-11-11-003872-a")</f>
        <v/>
      </c>
      <c r="C304" t="s" s="4">
        <v>192</v>
      </c>
      <c r="D304" t="s" s="4">
        <v>496</v>
      </c>
      <c r="E304" t="s" s="4">
        <v>528</v>
      </c>
      <c r="F304" t="s" s="4"/>
      <c r="G304" t="s" s="4">
        <v>341</v>
      </c>
      <c r="H304" t="s" s="4">
        <v>588</v>
      </c>
      <c r="I304" t="s" s="4">
        <v>436</v>
      </c>
      <c r="J304" t="s" s="4">
        <v>685</v>
      </c>
      <c r="K304" t="s" s="4">
        <v>3</v>
      </c>
      <c r="L304" t="s" s="4">
        <v>3</v>
      </c>
      <c r="M304" t="s" s="4">
        <v>3</v>
      </c>
      <c r="N304" t="s" s="4">
        <v>552</v>
      </c>
      <c r="O304" t="s" s="4">
        <v>513</v>
      </c>
    </row>
    <row r="305" spans="1:15">
      <c r="A305" t="n" s="2">
        <v>304</v>
      </c>
      <c r="B305" s="3">
        <f>HYPERLINK("https://my.zakupivli.pro/remote/dispatcher/state_purchase_view/63365860", "UA-2025-11-11-003872-a")</f>
        <v/>
      </c>
      <c r="C305" t="s" s="4">
        <v>192</v>
      </c>
      <c r="D305" t="s" s="4">
        <v>496</v>
      </c>
      <c r="E305" t="s" s="4">
        <v>528</v>
      </c>
      <c r="F305" t="s" s="4"/>
      <c r="G305" t="s" s="4">
        <v>321</v>
      </c>
      <c r="H305" t="s" s="4">
        <v>643</v>
      </c>
      <c r="I305" t="s" s="4">
        <v>436</v>
      </c>
      <c r="J305" t="s" s="4">
        <v>685</v>
      </c>
      <c r="K305" t="s" s="4">
        <v>87</v>
      </c>
      <c r="L305" t="n" s="6">
        <v>45985.0</v>
      </c>
      <c r="M305" t="n" s="6">
        <v>46387.0</v>
      </c>
      <c r="N305" t="n" s="2">
        <v>0</v>
      </c>
      <c r="O305" t="s" s="4">
        <v>369</v>
      </c>
    </row>
    <row r="306" spans="1:15">
      <c r="A306" t="n" s="2">
        <v>305</v>
      </c>
      <c r="B306" s="3">
        <f>HYPERLINK("https://my.zakupivli.pro/remote/dispatcher/state_purchase_view/63365860", "UA-2025-11-11-003872-a")</f>
        <v/>
      </c>
      <c r="C306" t="s" s="4">
        <v>192</v>
      </c>
      <c r="D306" t="s" s="4">
        <v>496</v>
      </c>
      <c r="E306" t="s" s="4">
        <v>528</v>
      </c>
      <c r="F306" t="s" s="4"/>
      <c r="G306" t="s" s="4">
        <v>297</v>
      </c>
      <c r="H306" t="s" s="4">
        <v>596</v>
      </c>
      <c r="I306" t="s" s="4">
        <v>436</v>
      </c>
      <c r="J306" t="s" s="4">
        <v>685</v>
      </c>
      <c r="K306" t="s" s="4">
        <v>3</v>
      </c>
      <c r="L306" t="s" s="4">
        <v>3</v>
      </c>
      <c r="M306" t="s" s="4">
        <v>3</v>
      </c>
      <c r="N306" t="s" s="4">
        <v>552</v>
      </c>
      <c r="O306" t="s" s="4">
        <v>678</v>
      </c>
    </row>
    <row r="307" spans="1:15">
      <c r="A307" t="n" s="2">
        <v>306</v>
      </c>
      <c r="B307" s="3">
        <f>HYPERLINK("https://my.zakupivli.pro/remote/dispatcher/state_purchase_view/63365860", "UA-2025-11-11-003872-a")</f>
        <v/>
      </c>
      <c r="C307" t="s" s="4">
        <v>192</v>
      </c>
      <c r="D307" t="s" s="4">
        <v>496</v>
      </c>
      <c r="E307" t="s" s="4">
        <v>528</v>
      </c>
      <c r="F307" t="s" s="4"/>
      <c r="G307" t="s" s="4">
        <v>246</v>
      </c>
      <c r="H307" t="s" s="4">
        <v>544</v>
      </c>
      <c r="I307" t="s" s="4">
        <v>436</v>
      </c>
      <c r="J307" t="s" s="4">
        <v>685</v>
      </c>
      <c r="K307" t="s" s="4">
        <v>3</v>
      </c>
      <c r="L307" t="s" s="4">
        <v>3</v>
      </c>
      <c r="M307" t="s" s="4">
        <v>3</v>
      </c>
      <c r="N307" t="s" s="4">
        <v>552</v>
      </c>
      <c r="O307" t="s" s="4">
        <v>386</v>
      </c>
    </row>
    <row r="308" spans="1:15">
      <c r="A308" t="n" s="2">
        <v>307</v>
      </c>
      <c r="B308" s="3">
        <f>HYPERLINK("https://my.zakupivli.pro/remote/dispatcher/state_purchase_view/63365860", "UA-2025-11-11-003872-a")</f>
        <v/>
      </c>
      <c r="C308" t="s" s="4">
        <v>192</v>
      </c>
      <c r="D308" t="s" s="4">
        <v>496</v>
      </c>
      <c r="E308" t="s" s="4">
        <v>528</v>
      </c>
      <c r="F308" t="s" s="4"/>
      <c r="G308" t="s" s="4">
        <v>260</v>
      </c>
      <c r="H308" t="s" s="4">
        <v>620</v>
      </c>
      <c r="I308" t="s" s="4">
        <v>436</v>
      </c>
      <c r="J308" t="s" s="4">
        <v>685</v>
      </c>
      <c r="K308" t="s" s="4">
        <v>3</v>
      </c>
      <c r="L308" t="s" s="4">
        <v>3</v>
      </c>
      <c r="M308" t="s" s="4">
        <v>3</v>
      </c>
      <c r="N308" t="s" s="4">
        <v>552</v>
      </c>
      <c r="O308" t="s" s="4">
        <v>517</v>
      </c>
    </row>
    <row r="309" spans="1:15">
      <c r="A309" t="n" s="2">
        <v>308</v>
      </c>
      <c r="B309" s="3">
        <f>HYPERLINK("https://my.zakupivli.pro/remote/dispatcher/state_purchase_view/63365860", "UA-2025-11-11-003872-a")</f>
        <v/>
      </c>
      <c r="C309" t="s" s="4">
        <v>192</v>
      </c>
      <c r="D309" t="s" s="4">
        <v>496</v>
      </c>
      <c r="E309" t="s" s="4">
        <v>528</v>
      </c>
      <c r="F309" t="s" s="4"/>
      <c r="G309" t="s" s="4">
        <v>215</v>
      </c>
      <c r="H309" t="s" s="4">
        <v>641</v>
      </c>
      <c r="I309" t="s" s="4">
        <v>436</v>
      </c>
      <c r="J309" t="s" s="4">
        <v>685</v>
      </c>
      <c r="K309" t="s" s="4">
        <v>3</v>
      </c>
      <c r="L309" t="s" s="4">
        <v>3</v>
      </c>
      <c r="M309" t="s" s="4">
        <v>3</v>
      </c>
      <c r="N309" t="s" s="4">
        <v>552</v>
      </c>
      <c r="O309" t="s" s="4">
        <v>374</v>
      </c>
    </row>
    <row r="310" spans="1:15">
      <c r="A310" t="n" s="2">
        <v>309</v>
      </c>
      <c r="B310" s="3">
        <f>HYPERLINK("https://my.zakupivli.pro/remote/dispatcher/state_purchase_lot_view/1833808", "UA-2025-11-11-002210-a")</f>
        <v/>
      </c>
      <c r="C310" t="s" s="4">
        <v>336</v>
      </c>
      <c r="D310" t="s" s="4">
        <v>682</v>
      </c>
      <c r="E310" t="s" s="4">
        <v>427</v>
      </c>
      <c r="F310" t="s" s="4">
        <v>348</v>
      </c>
      <c r="G310" t="s" s="4">
        <v>324</v>
      </c>
      <c r="H310" t="s" s="4">
        <v>589</v>
      </c>
      <c r="I310" t="s" s="4">
        <v>393</v>
      </c>
      <c r="J310" t="s" s="4">
        <v>684</v>
      </c>
      <c r="K310" t="s" s="4">
        <v>80</v>
      </c>
      <c r="L310" t="n" s="6">
        <v>45986.0</v>
      </c>
      <c r="M310" t="n" s="6">
        <v>46022.0</v>
      </c>
      <c r="N310" t="n" s="2">
        <v>0</v>
      </c>
      <c r="O310" t="s" s="4">
        <v>559</v>
      </c>
    </row>
    <row r="311" spans="1:15">
      <c r="A311" t="n" s="2">
        <v>310</v>
      </c>
      <c r="B311" s="3">
        <f>HYPERLINK("https://my.zakupivli.pro/remote/dispatcher/state_purchase_lot_view/1832757", "UA-2025-11-10-008318-a")</f>
        <v/>
      </c>
      <c r="C311" t="s" s="4">
        <v>194</v>
      </c>
      <c r="D311" t="s" s="4">
        <v>523</v>
      </c>
      <c r="E311" t="s" s="4">
        <v>426</v>
      </c>
      <c r="F311" t="s" s="4">
        <v>55</v>
      </c>
      <c r="G311" t="s" s="4">
        <v>272</v>
      </c>
      <c r="H311" t="s" s="4">
        <v>638</v>
      </c>
      <c r="I311" t="s" s="4">
        <v>393</v>
      </c>
      <c r="J311" t="s" s="4">
        <v>684</v>
      </c>
      <c r="K311" t="s" s="4">
        <v>74</v>
      </c>
      <c r="L311" t="n" s="6">
        <v>45986.0</v>
      </c>
      <c r="M311" t="n" s="6">
        <v>46022.0</v>
      </c>
      <c r="N311" t="n" s="2">
        <v>0</v>
      </c>
      <c r="O311" t="s" s="4">
        <v>483</v>
      </c>
    </row>
    <row r="312" spans="1:15">
      <c r="A312" t="n" s="2">
        <v>311</v>
      </c>
      <c r="B312" s="3">
        <f>HYPERLINK("https://my.zakupivli.pro/remote/dispatcher/state_purchase_lot_view/1832350", "UA-2025-11-10-003351-a")</f>
        <v/>
      </c>
      <c r="C312" t="s" s="4">
        <v>35</v>
      </c>
      <c r="D312" t="s" s="4">
        <v>385</v>
      </c>
      <c r="E312" t="s" s="4">
        <v>434</v>
      </c>
      <c r="F312" t="s" s="4">
        <v>51</v>
      </c>
      <c r="G312" t="s" s="4">
        <v>321</v>
      </c>
      <c r="H312" t="s" s="4">
        <v>643</v>
      </c>
      <c r="I312" t="s" s="4">
        <v>393</v>
      </c>
      <c r="J312" t="s" s="4">
        <v>684</v>
      </c>
      <c r="K312" t="s" s="4">
        <v>91</v>
      </c>
      <c r="L312" t="n" s="6">
        <v>45982.0</v>
      </c>
      <c r="M312" t="n" s="6">
        <v>46022.0</v>
      </c>
      <c r="N312" t="n" s="2">
        <v>0</v>
      </c>
      <c r="O312" t="s" s="4">
        <v>547</v>
      </c>
    </row>
    <row r="313" spans="1:15">
      <c r="A313" t="n" s="2">
        <v>312</v>
      </c>
      <c r="B313" s="3">
        <f>HYPERLINK("https://my.zakupivli.pro/remote/dispatcher/state_purchase_lot_view/1831569", "UA-2025-11-07-014023-a")</f>
        <v/>
      </c>
      <c r="C313" t="s" s="4">
        <v>199</v>
      </c>
      <c r="D313" t="s" s="4">
        <v>442</v>
      </c>
      <c r="E313" t="s" s="4">
        <v>428</v>
      </c>
      <c r="F313" t="s" s="4">
        <v>342</v>
      </c>
      <c r="G313" t="s" s="4">
        <v>269</v>
      </c>
      <c r="H313" t="s" s="4">
        <v>657</v>
      </c>
      <c r="I313" t="s" s="4">
        <v>393</v>
      </c>
      <c r="J313" t="s" s="4">
        <v>684</v>
      </c>
      <c r="K313" t="s" s="4">
        <v>65</v>
      </c>
      <c r="L313" t="n" s="6">
        <v>45986.0</v>
      </c>
      <c r="M313" t="n" s="6">
        <v>46022.0</v>
      </c>
      <c r="N313" t="n" s="2">
        <v>0</v>
      </c>
      <c r="O313" t="s" s="4">
        <v>366</v>
      </c>
    </row>
    <row r="314" spans="1:15">
      <c r="A314" t="n" s="2">
        <v>313</v>
      </c>
      <c r="B314" s="3">
        <f>HYPERLINK("https://my.zakupivli.pro/remote/dispatcher/state_purchase_lot_view/1829387", "UA-2025-11-06-013044-a")</f>
        <v/>
      </c>
      <c r="C314" t="s" s="4">
        <v>48</v>
      </c>
      <c r="D314" t="s" s="4">
        <v>360</v>
      </c>
      <c r="E314" t="s" s="4">
        <v>409</v>
      </c>
      <c r="F314" t="s" s="4">
        <v>204</v>
      </c>
      <c r="G314" t="s" s="4">
        <v>328</v>
      </c>
      <c r="H314" t="s" s="4">
        <v>648</v>
      </c>
      <c r="I314" t="s" s="4">
        <v>393</v>
      </c>
      <c r="J314" t="s" s="4">
        <v>684</v>
      </c>
      <c r="K314" t="s" s="4">
        <v>76</v>
      </c>
      <c r="L314" t="n" s="6">
        <v>45986.0</v>
      </c>
      <c r="M314" t="n" s="6">
        <v>46022.0</v>
      </c>
      <c r="N314" t="n" s="2">
        <v>0</v>
      </c>
      <c r="O314" t="s" s="4">
        <v>512</v>
      </c>
    </row>
    <row r="315" spans="1:15">
      <c r="A315" t="n" s="2">
        <v>314</v>
      </c>
      <c r="B315" s="3">
        <f>HYPERLINK("https://my.zakupivli.pro/remote/dispatcher/state_purchase_lot_view/1829387", "UA-2025-11-06-013044-a")</f>
        <v/>
      </c>
      <c r="C315" t="s" s="4">
        <v>48</v>
      </c>
      <c r="D315" t="s" s="4">
        <v>360</v>
      </c>
      <c r="E315" t="s" s="4">
        <v>409</v>
      </c>
      <c r="F315" t="s" s="4">
        <v>204</v>
      </c>
      <c r="G315" t="s" s="4">
        <v>284</v>
      </c>
      <c r="H315" t="s" s="4">
        <v>600</v>
      </c>
      <c r="I315" t="s" s="4">
        <v>393</v>
      </c>
      <c r="J315" t="s" s="4">
        <v>684</v>
      </c>
      <c r="K315" t="s" s="4">
        <v>3</v>
      </c>
      <c r="L315" t="s" s="4">
        <v>3</v>
      </c>
      <c r="M315" t="s" s="4">
        <v>3</v>
      </c>
      <c r="N315" t="s" s="4">
        <v>552</v>
      </c>
      <c r="O315" t="s" s="4">
        <v>681</v>
      </c>
    </row>
    <row r="316" spans="1:15">
      <c r="A316" t="n" s="2">
        <v>315</v>
      </c>
      <c r="B316" s="3">
        <f>HYPERLINK("https://my.zakupivli.pro/remote/dispatcher/state_purchase_view/63234304", "UA-2025-11-05-013258-a")</f>
        <v/>
      </c>
      <c r="C316" t="s" s="4">
        <v>33</v>
      </c>
      <c r="D316" t="s" s="4">
        <v>673</v>
      </c>
      <c r="E316" t="s" s="4">
        <v>528</v>
      </c>
      <c r="F316" t="s" s="4"/>
      <c r="G316" t="s" s="4">
        <v>282</v>
      </c>
      <c r="H316" t="s" s="4">
        <v>602</v>
      </c>
      <c r="I316" t="s" s="4">
        <v>436</v>
      </c>
      <c r="J316" t="s" s="4">
        <v>685</v>
      </c>
      <c r="K316" t="s" s="4">
        <v>3</v>
      </c>
      <c r="L316" t="s" s="4">
        <v>3</v>
      </c>
      <c r="M316" t="s" s="4">
        <v>3</v>
      </c>
      <c r="N316" t="s" s="4">
        <v>552</v>
      </c>
      <c r="O316" t="s" s="4">
        <v>504</v>
      </c>
    </row>
    <row r="317" spans="1:15">
      <c r="A317" t="n" s="2">
        <v>316</v>
      </c>
      <c r="B317" s="3">
        <f>HYPERLINK("https://my.zakupivli.pro/remote/dispatcher/state_purchase_view/63234304", "UA-2025-11-05-013258-a")</f>
        <v/>
      </c>
      <c r="C317" t="s" s="4">
        <v>33</v>
      </c>
      <c r="D317" t="s" s="4">
        <v>673</v>
      </c>
      <c r="E317" t="s" s="4">
        <v>528</v>
      </c>
      <c r="F317" t="s" s="4"/>
      <c r="G317" t="s" s="4">
        <v>283</v>
      </c>
      <c r="H317" t="s" s="4">
        <v>577</v>
      </c>
      <c r="I317" t="s" s="4">
        <v>436</v>
      </c>
      <c r="J317" t="s" s="4">
        <v>685</v>
      </c>
      <c r="K317" t="s" s="4">
        <v>71</v>
      </c>
      <c r="L317" t="n" s="6">
        <v>45982.0</v>
      </c>
      <c r="M317" t="n" s="6">
        <v>46022.0</v>
      </c>
      <c r="N317" t="n" s="2">
        <v>0</v>
      </c>
      <c r="O317" t="s" s="4">
        <v>429</v>
      </c>
    </row>
    <row r="318" spans="1:15">
      <c r="A318" t="n" s="2">
        <v>317</v>
      </c>
      <c r="B318" s="3">
        <f>HYPERLINK("https://my.zakupivli.pro/remote/dispatcher/state_purchase_view/63234304", "UA-2025-11-05-013258-a")</f>
        <v/>
      </c>
      <c r="C318" t="s" s="4">
        <v>33</v>
      </c>
      <c r="D318" t="s" s="4">
        <v>673</v>
      </c>
      <c r="E318" t="s" s="4">
        <v>528</v>
      </c>
      <c r="F318" t="s" s="4"/>
      <c r="G318" t="s" s="4">
        <v>322</v>
      </c>
      <c r="H318" t="s" s="4">
        <v>576</v>
      </c>
      <c r="I318" t="s" s="4">
        <v>436</v>
      </c>
      <c r="J318" t="s" s="4">
        <v>685</v>
      </c>
      <c r="K318" t="s" s="4">
        <v>3</v>
      </c>
      <c r="L318" t="s" s="4">
        <v>3</v>
      </c>
      <c r="M318" t="s" s="4">
        <v>3</v>
      </c>
      <c r="N318" t="s" s="4">
        <v>552</v>
      </c>
      <c r="O318" t="s" s="4">
        <v>599</v>
      </c>
    </row>
    <row r="319" spans="1:15">
      <c r="A319" t="n" s="2">
        <v>318</v>
      </c>
      <c r="B319" s="3">
        <f>HYPERLINK("https://my.zakupivli.pro/remote/dispatcher/state_purchase_view/63234304", "UA-2025-11-05-013258-a")</f>
        <v/>
      </c>
      <c r="C319" t="s" s="4">
        <v>33</v>
      </c>
      <c r="D319" t="s" s="4">
        <v>673</v>
      </c>
      <c r="E319" t="s" s="4">
        <v>528</v>
      </c>
      <c r="F319" t="s" s="4"/>
      <c r="G319" t="s" s="4">
        <v>304</v>
      </c>
      <c r="H319" t="s" s="4">
        <v>616</v>
      </c>
      <c r="I319" t="s" s="4">
        <v>436</v>
      </c>
      <c r="J319" t="s" s="4">
        <v>685</v>
      </c>
      <c r="K319" t="s" s="4">
        <v>3</v>
      </c>
      <c r="L319" t="s" s="4">
        <v>3</v>
      </c>
      <c r="M319" t="s" s="4">
        <v>3</v>
      </c>
      <c r="N319" t="s" s="4">
        <v>552</v>
      </c>
      <c r="O319" t="s" s="4">
        <v>536</v>
      </c>
    </row>
    <row r="320" spans="1:15">
      <c r="A320" t="n" s="2">
        <v>319</v>
      </c>
      <c r="B320" s="3">
        <f>HYPERLINK("https://my.zakupivli.pro/remote/dispatcher/state_purchase_view/63234304", "UA-2025-11-05-013258-a")</f>
        <v/>
      </c>
      <c r="C320" t="s" s="4">
        <v>33</v>
      </c>
      <c r="D320" t="s" s="4">
        <v>673</v>
      </c>
      <c r="E320" t="s" s="4">
        <v>528</v>
      </c>
      <c r="F320" t="s" s="4"/>
      <c r="G320" t="s" s="4">
        <v>290</v>
      </c>
      <c r="H320" t="s" s="4">
        <v>623</v>
      </c>
      <c r="I320" t="s" s="4">
        <v>436</v>
      </c>
      <c r="J320" t="s" s="4">
        <v>685</v>
      </c>
      <c r="K320" t="s" s="4">
        <v>3</v>
      </c>
      <c r="L320" t="s" s="4">
        <v>3</v>
      </c>
      <c r="M320" t="s" s="4">
        <v>3</v>
      </c>
      <c r="N320" t="s" s="4">
        <v>552</v>
      </c>
      <c r="O320" t="s" s="4">
        <v>572</v>
      </c>
    </row>
    <row r="321" spans="1:15">
      <c r="A321" t="n" s="2">
        <v>320</v>
      </c>
      <c r="B321" s="3">
        <f>HYPERLINK("https://my.zakupivli.pro/remote/dispatcher/state_purchase_view/63234304", "UA-2025-11-05-013258-a")</f>
        <v/>
      </c>
      <c r="C321" t="s" s="4">
        <v>33</v>
      </c>
      <c r="D321" t="s" s="4">
        <v>673</v>
      </c>
      <c r="E321" t="s" s="4">
        <v>528</v>
      </c>
      <c r="F321" t="s" s="4"/>
      <c r="G321" t="s" s="4">
        <v>261</v>
      </c>
      <c r="H321" t="s" s="4">
        <v>637</v>
      </c>
      <c r="I321" t="s" s="4">
        <v>436</v>
      </c>
      <c r="J321" t="s" s="4">
        <v>685</v>
      </c>
      <c r="K321" t="s" s="4">
        <v>3</v>
      </c>
      <c r="L321" t="s" s="4">
        <v>3</v>
      </c>
      <c r="M321" t="s" s="4">
        <v>3</v>
      </c>
      <c r="N321" t="s" s="4">
        <v>552</v>
      </c>
      <c r="O321" t="s" s="4">
        <v>395</v>
      </c>
    </row>
    <row r="322" spans="1:15">
      <c r="A322" t="n" s="2">
        <v>321</v>
      </c>
      <c r="B322" s="3">
        <f>HYPERLINK("https://my.zakupivli.pro/remote/dispatcher/state_purchase_lot_view/1827734", "UA-2025-11-05-012823-a")</f>
        <v/>
      </c>
      <c r="C322" t="s" s="4">
        <v>308</v>
      </c>
      <c r="D322" t="s" s="4">
        <v>378</v>
      </c>
      <c r="E322" t="s" s="4">
        <v>426</v>
      </c>
      <c r="F322" t="s" s="4">
        <v>46</v>
      </c>
      <c r="G322" t="s" s="4">
        <v>272</v>
      </c>
      <c r="H322" t="s" s="4">
        <v>638</v>
      </c>
      <c r="I322" t="s" s="4">
        <v>393</v>
      </c>
      <c r="J322" t="s" s="4">
        <v>684</v>
      </c>
      <c r="K322" t="s" s="4">
        <v>63</v>
      </c>
      <c r="L322" t="n" s="6">
        <v>45986.0</v>
      </c>
      <c r="M322" t="n" s="6">
        <v>46022.0</v>
      </c>
      <c r="N322" t="n" s="2">
        <v>0</v>
      </c>
      <c r="O322" t="s" s="4">
        <v>532</v>
      </c>
    </row>
    <row r="323" spans="1:15">
      <c r="A323" t="n" s="2">
        <v>322</v>
      </c>
      <c r="B323" s="3">
        <f>HYPERLINK("https://my.zakupivli.pro/remote/dispatcher/state_purchase_lot_view/1826543", "UA-2025-11-04-016173-a")</f>
        <v/>
      </c>
      <c r="C323" t="s" s="4">
        <v>239</v>
      </c>
      <c r="D323" t="s" s="4">
        <v>575</v>
      </c>
      <c r="E323" t="s" s="4">
        <v>686</v>
      </c>
      <c r="F323" t="s" s="4">
        <v>345</v>
      </c>
      <c r="G323" t="s" s="4">
        <v>321</v>
      </c>
      <c r="H323" t="s" s="4">
        <v>643</v>
      </c>
      <c r="I323" t="s" s="4">
        <v>393</v>
      </c>
      <c r="J323" t="s" s="4">
        <v>684</v>
      </c>
      <c r="K323" t="s" s="4">
        <v>62</v>
      </c>
      <c r="L323" t="n" s="6">
        <v>45982.0</v>
      </c>
      <c r="M323" t="n" s="6">
        <v>46022.0</v>
      </c>
      <c r="N323" t="n" s="2">
        <v>0</v>
      </c>
      <c r="O323" t="s" s="4">
        <v>547</v>
      </c>
    </row>
    <row r="324" spans="1:15">
      <c r="A324" t="n" s="2">
        <v>323</v>
      </c>
      <c r="B324" s="3">
        <f>HYPERLINK("https://my.zakupivli.pro/remote/dispatcher/state_purchase_lot_view/1823247", "UA-2025-10-31-011309-a")</f>
        <v/>
      </c>
      <c r="C324" t="s" s="4">
        <v>189</v>
      </c>
      <c r="D324" t="s" s="4">
        <v>407</v>
      </c>
      <c r="E324" t="s" s="4">
        <v>683</v>
      </c>
      <c r="F324" t="s" s="4">
        <v>344</v>
      </c>
      <c r="G324" t="s" s="4">
        <v>215</v>
      </c>
      <c r="H324" t="s" s="4">
        <v>641</v>
      </c>
      <c r="I324" t="s" s="4">
        <v>393</v>
      </c>
      <c r="J324" t="s" s="4">
        <v>684</v>
      </c>
      <c r="K324" t="s" s="4">
        <v>60</v>
      </c>
      <c r="L324" t="n" s="6">
        <v>45986.0</v>
      </c>
      <c r="M324" t="n" s="6">
        <v>46022.0</v>
      </c>
      <c r="N324" t="n" s="2">
        <v>0</v>
      </c>
      <c r="O324" t="s" s="4">
        <v>374</v>
      </c>
    </row>
    <row r="325" spans="1:15">
      <c r="A325" t="n" s="2">
        <v>324</v>
      </c>
      <c r="B325" s="3">
        <f>HYPERLINK("https://my.zakupivli.pro/remote/dispatcher/state_purchase_lot_view/1822212", "UA-2025-10-31-004296-a")</f>
        <v/>
      </c>
      <c r="C325" t="s" s="4">
        <v>255</v>
      </c>
      <c r="D325" t="s" s="4">
        <v>405</v>
      </c>
      <c r="E325" t="s" s="4">
        <v>408</v>
      </c>
      <c r="F325" t="s" s="4">
        <v>343</v>
      </c>
      <c r="G325" t="s" s="4">
        <v>330</v>
      </c>
      <c r="H325" t="s" s="4">
        <v>621</v>
      </c>
      <c r="I325" t="s" s="4">
        <v>393</v>
      </c>
      <c r="J325" t="s" s="4">
        <v>687</v>
      </c>
      <c r="K325" t="s" s="4">
        <v>61</v>
      </c>
      <c r="L325" t="s" s="4">
        <v>3</v>
      </c>
      <c r="M325" t="s" s="4">
        <v>3</v>
      </c>
      <c r="N325" t="n" s="2">
        <v>0</v>
      </c>
      <c r="O325" t="s" s="4">
        <v>508</v>
      </c>
    </row>
    <row r="326" spans="1:15">
      <c r="A326" t="n" s="2">
        <v>325</v>
      </c>
      <c r="B326" s="3">
        <f>HYPERLINK("https://my.zakupivli.pro/remote/dispatcher/state_purchase_lot_view/1822212", "UA-2025-10-31-004296-a")</f>
        <v/>
      </c>
      <c r="C326" t="s" s="4">
        <v>255</v>
      </c>
      <c r="D326" t="s" s="4">
        <v>405</v>
      </c>
      <c r="E326" t="s" s="4">
        <v>408</v>
      </c>
      <c r="F326" t="s" s="4">
        <v>343</v>
      </c>
      <c r="G326" t="s" s="4">
        <v>293</v>
      </c>
      <c r="H326" t="s" s="4">
        <v>640</v>
      </c>
      <c r="I326" t="s" s="4">
        <v>393</v>
      </c>
      <c r="J326" t="s" s="4">
        <v>687</v>
      </c>
      <c r="K326" t="s" s="4">
        <v>3</v>
      </c>
      <c r="L326" t="s" s="4">
        <v>3</v>
      </c>
      <c r="M326" t="s" s="4">
        <v>3</v>
      </c>
      <c r="N326" t="s" s="4">
        <v>552</v>
      </c>
      <c r="O326" t="s" s="4">
        <v>505</v>
      </c>
    </row>
    <row r="327" spans="1:15">
      <c r="A327" t="n" s="2">
        <v>326</v>
      </c>
      <c r="B327" s="3">
        <f>HYPERLINK("https://my.zakupivli.pro/remote/dispatcher/state_purchase_lot_view/1822212", "UA-2025-10-31-004296-a")</f>
        <v/>
      </c>
      <c r="C327" t="s" s="4">
        <v>255</v>
      </c>
      <c r="D327" t="s" s="4">
        <v>405</v>
      </c>
      <c r="E327" t="s" s="4">
        <v>408</v>
      </c>
      <c r="F327" t="s" s="4">
        <v>343</v>
      </c>
      <c r="G327" t="s" s="4">
        <v>277</v>
      </c>
      <c r="H327" t="s" s="4">
        <v>634</v>
      </c>
      <c r="I327" t="s" s="4">
        <v>393</v>
      </c>
      <c r="J327" t="s" s="4">
        <v>687</v>
      </c>
      <c r="K327" t="s" s="4">
        <v>3</v>
      </c>
      <c r="L327" t="s" s="4">
        <v>3</v>
      </c>
      <c r="M327" t="s" s="4">
        <v>3</v>
      </c>
      <c r="N327" t="s" s="4">
        <v>552</v>
      </c>
      <c r="O327" t="s" s="4">
        <v>424</v>
      </c>
    </row>
    <row r="328" spans="1:15">
      <c r="A328" t="n" s="2">
        <v>327</v>
      </c>
      <c r="B328" s="3">
        <f>HYPERLINK("https://my.zakupivli.pro/remote/dispatcher/state_purchase_lot_view/1822212", "UA-2025-10-31-004296-a")</f>
        <v/>
      </c>
      <c r="C328" t="s" s="4">
        <v>255</v>
      </c>
      <c r="D328" t="s" s="4">
        <v>405</v>
      </c>
      <c r="E328" t="s" s="4">
        <v>408</v>
      </c>
      <c r="F328" t="s" s="4">
        <v>343</v>
      </c>
      <c r="G328" t="s" s="4">
        <v>312</v>
      </c>
      <c r="H328" t="s" s="4">
        <v>645</v>
      </c>
      <c r="I328" t="s" s="4">
        <v>393</v>
      </c>
      <c r="J328" t="s" s="4">
        <v>687</v>
      </c>
      <c r="K328" t="s" s="4">
        <v>3</v>
      </c>
      <c r="L328" t="s" s="4">
        <v>3</v>
      </c>
      <c r="M328" t="s" s="4">
        <v>3</v>
      </c>
      <c r="N328" t="s" s="4">
        <v>552</v>
      </c>
      <c r="O328" t="s" s="4">
        <v>363</v>
      </c>
    </row>
    <row r="329" spans="1:15">
      <c r="A329" t="n" s="2">
        <v>328</v>
      </c>
      <c r="B329" s="3">
        <f>HYPERLINK("https://my.zakupivli.pro/remote/dispatcher/state_purchase_lot_view/1822212", "UA-2025-10-31-004296-a")</f>
        <v/>
      </c>
      <c r="C329" t="s" s="4">
        <v>255</v>
      </c>
      <c r="D329" t="s" s="4">
        <v>405</v>
      </c>
      <c r="E329" t="s" s="4">
        <v>408</v>
      </c>
      <c r="F329" t="s" s="4">
        <v>343</v>
      </c>
      <c r="G329" t="s" s="4">
        <v>324</v>
      </c>
      <c r="H329" t="s" s="4">
        <v>589</v>
      </c>
      <c r="I329" t="s" s="4">
        <v>393</v>
      </c>
      <c r="J329" t="s" s="4">
        <v>687</v>
      </c>
      <c r="K329" t="s" s="4">
        <v>3</v>
      </c>
      <c r="L329" t="s" s="4">
        <v>3</v>
      </c>
      <c r="M329" t="s" s="4">
        <v>3</v>
      </c>
      <c r="N329" t="s" s="4">
        <v>552</v>
      </c>
      <c r="O329" t="s" s="4">
        <v>559</v>
      </c>
    </row>
    <row r="330" spans="1:15">
      <c r="A330" t="n" s="2">
        <v>329</v>
      </c>
      <c r="B330" s="3">
        <f>HYPERLINK("https://my.zakupivli.pro/remote/dispatcher/state_purchase_lot_view/1822212", "UA-2025-10-31-004296-a")</f>
        <v/>
      </c>
      <c r="C330" t="s" s="4">
        <v>255</v>
      </c>
      <c r="D330" t="s" s="4">
        <v>405</v>
      </c>
      <c r="E330" t="s" s="4">
        <v>408</v>
      </c>
      <c r="F330" t="s" s="4">
        <v>343</v>
      </c>
      <c r="G330" t="s" s="4">
        <v>232</v>
      </c>
      <c r="H330" t="s" s="4">
        <v>585</v>
      </c>
      <c r="I330" t="s" s="4">
        <v>393</v>
      </c>
      <c r="J330" t="s" s="4">
        <v>687</v>
      </c>
      <c r="K330" t="s" s="4">
        <v>3</v>
      </c>
      <c r="L330" t="s" s="4">
        <v>3</v>
      </c>
      <c r="M330" t="s" s="4">
        <v>3</v>
      </c>
      <c r="N330" t="s" s="4">
        <v>552</v>
      </c>
      <c r="O330" t="s" s="4">
        <v>560</v>
      </c>
    </row>
    <row r="331" spans="1:15">
      <c r="A331" t="n" s="2">
        <v>330</v>
      </c>
      <c r="B331" s="3">
        <f>HYPERLINK("https://my.zakupivli.pro/remote/dispatcher/state_purchase_lot_view/1822212", "UA-2025-10-31-004296-a")</f>
        <v/>
      </c>
      <c r="C331" t="s" s="4">
        <v>255</v>
      </c>
      <c r="D331" t="s" s="4">
        <v>405</v>
      </c>
      <c r="E331" t="s" s="4">
        <v>408</v>
      </c>
      <c r="F331" t="s" s="4">
        <v>343</v>
      </c>
      <c r="G331" t="s" s="4">
        <v>217</v>
      </c>
      <c r="H331" t="s" s="4">
        <v>362</v>
      </c>
      <c r="I331" t="s" s="4">
        <v>393</v>
      </c>
      <c r="J331" t="s" s="4">
        <v>687</v>
      </c>
      <c r="K331" t="s" s="4">
        <v>3</v>
      </c>
      <c r="L331" t="s" s="4">
        <v>3</v>
      </c>
      <c r="M331" t="s" s="4">
        <v>3</v>
      </c>
      <c r="N331" t="s" s="4">
        <v>552</v>
      </c>
      <c r="O331" t="s" s="4">
        <v>503</v>
      </c>
    </row>
    <row r="332" spans="1:15">
      <c r="A332" t="n" s="2">
        <v>331</v>
      </c>
      <c r="B332" s="3">
        <f>HYPERLINK("https://my.zakupivli.pro/remote/dispatcher/state_purchase_lot_view/1822212", "UA-2025-10-31-004296-a")</f>
        <v/>
      </c>
      <c r="C332" t="s" s="4">
        <v>255</v>
      </c>
      <c r="D332" t="s" s="4">
        <v>405</v>
      </c>
      <c r="E332" t="s" s="4">
        <v>408</v>
      </c>
      <c r="F332" t="s" s="4">
        <v>343</v>
      </c>
      <c r="G332" t="s" s="4">
        <v>284</v>
      </c>
      <c r="H332" t="s" s="4">
        <v>600</v>
      </c>
      <c r="I332" t="s" s="4">
        <v>393</v>
      </c>
      <c r="J332" t="s" s="4">
        <v>687</v>
      </c>
      <c r="K332" t="s" s="4">
        <v>3</v>
      </c>
      <c r="L332" t="s" s="4">
        <v>3</v>
      </c>
      <c r="M332" t="s" s="4">
        <v>3</v>
      </c>
      <c r="N332" t="s" s="4">
        <v>552</v>
      </c>
      <c r="O332" t="s" s="4">
        <v>681</v>
      </c>
    </row>
    <row r="333" spans="1:15">
      <c r="A333" t="n" s="2">
        <v>332</v>
      </c>
      <c r="B333" s="3">
        <f>HYPERLINK("https://my.zakupivli.pro/remote/dispatcher/state_purchase_lot_view/1822212", "UA-2025-10-31-004296-a")</f>
        <v/>
      </c>
      <c r="C333" t="s" s="4">
        <v>255</v>
      </c>
      <c r="D333" t="s" s="4">
        <v>405</v>
      </c>
      <c r="E333" t="s" s="4">
        <v>408</v>
      </c>
      <c r="F333" t="s" s="4">
        <v>343</v>
      </c>
      <c r="G333" t="s" s="4">
        <v>328</v>
      </c>
      <c r="H333" t="s" s="4">
        <v>648</v>
      </c>
      <c r="I333" t="s" s="4">
        <v>393</v>
      </c>
      <c r="J333" t="s" s="4">
        <v>687</v>
      </c>
      <c r="K333" t="s" s="4">
        <v>3</v>
      </c>
      <c r="L333" t="s" s="4">
        <v>3</v>
      </c>
      <c r="M333" t="s" s="4">
        <v>3</v>
      </c>
      <c r="N333" t="s" s="4">
        <v>552</v>
      </c>
      <c r="O333" t="s" s="4">
        <v>551</v>
      </c>
    </row>
    <row r="334" spans="1:15">
      <c r="A334" t="n" s="2">
        <v>333</v>
      </c>
      <c r="B334" s="3">
        <f>HYPERLINK("https://my.zakupivli.pro/remote/dispatcher/state_purchase_lot_view/1822212", "UA-2025-10-31-004296-a")</f>
        <v/>
      </c>
      <c r="C334" t="s" s="4">
        <v>255</v>
      </c>
      <c r="D334" t="s" s="4">
        <v>405</v>
      </c>
      <c r="E334" t="s" s="4">
        <v>408</v>
      </c>
      <c r="F334" t="s" s="4">
        <v>343</v>
      </c>
      <c r="G334" t="s" s="4">
        <v>265</v>
      </c>
      <c r="H334" t="s" s="4">
        <v>582</v>
      </c>
      <c r="I334" t="s" s="4">
        <v>393</v>
      </c>
      <c r="J334" t="s" s="4">
        <v>687</v>
      </c>
      <c r="K334" t="s" s="4">
        <v>3</v>
      </c>
      <c r="L334" t="s" s="4">
        <v>3</v>
      </c>
      <c r="M334" t="s" s="4">
        <v>3</v>
      </c>
      <c r="N334" t="s" s="4">
        <v>552</v>
      </c>
      <c r="O334" t="s" s="4">
        <v>566</v>
      </c>
    </row>
    <row r="335" spans="1:15">
      <c r="A335" t="n" s="2">
        <v>334</v>
      </c>
      <c r="B335" s="3">
        <f>HYPERLINK("https://my.zakupivli.pro/remote/dispatcher/state_purchase_lot_view/1822212", "UA-2025-10-31-004296-a")</f>
        <v/>
      </c>
      <c r="C335" t="s" s="4">
        <v>255</v>
      </c>
      <c r="D335" t="s" s="4">
        <v>405</v>
      </c>
      <c r="E335" t="s" s="4">
        <v>408</v>
      </c>
      <c r="F335" t="s" s="4">
        <v>343</v>
      </c>
      <c r="G335" t="s" s="4">
        <v>224</v>
      </c>
      <c r="H335" t="s" s="4">
        <v>406</v>
      </c>
      <c r="I335" t="s" s="4">
        <v>393</v>
      </c>
      <c r="J335" t="s" s="4">
        <v>687</v>
      </c>
      <c r="K335" t="s" s="4">
        <v>3</v>
      </c>
      <c r="L335" t="s" s="4">
        <v>3</v>
      </c>
      <c r="M335" t="s" s="4">
        <v>3</v>
      </c>
      <c r="N335" t="s" s="4">
        <v>552</v>
      </c>
      <c r="O335" t="s" s="4">
        <v>354</v>
      </c>
    </row>
    <row r="336" spans="1:15">
      <c r="A336" t="n" s="2">
        <v>335</v>
      </c>
      <c r="B336" s="3">
        <f>HYPERLINK("https://my.zakupivli.pro/remote/dispatcher/state_purchase_lot_view/1806868", "UA-2025-10-20-006267-a")</f>
        <v/>
      </c>
      <c r="C336" t="s" s="4">
        <v>230</v>
      </c>
      <c r="D336" t="s" s="4">
        <v>411</v>
      </c>
      <c r="E336" t="s" s="4">
        <v>426</v>
      </c>
      <c r="F336" t="s" s="4">
        <v>347</v>
      </c>
      <c r="G336" t="s" s="4">
        <v>321</v>
      </c>
      <c r="H336" t="s" s="4">
        <v>643</v>
      </c>
      <c r="I336" t="s" s="4">
        <v>393</v>
      </c>
      <c r="J336" t="s" s="4">
        <v>684</v>
      </c>
      <c r="K336" t="s" s="4">
        <v>59</v>
      </c>
      <c r="L336" t="n" s="6">
        <v>45979.0</v>
      </c>
      <c r="M336" t="n" s="6">
        <v>46022.0</v>
      </c>
      <c r="N336" t="n" s="2">
        <v>0</v>
      </c>
      <c r="O336" t="s" s="4">
        <v>547</v>
      </c>
    </row>
    <row r="337" spans="1:15">
      <c r="A337" t="n" s="2">
        <v>336</v>
      </c>
      <c r="B337" s="3">
        <f>HYPERLINK("https://my.zakupivli.pro/remote/dispatcher/state_purchase_view/61947197", "UA-2025-09-15-007448-a")</f>
        <v/>
      </c>
      <c r="C337" t="s" s="4">
        <v>281</v>
      </c>
      <c r="D337" t="s" s="4">
        <v>555</v>
      </c>
      <c r="E337" t="s" s="4">
        <v>528</v>
      </c>
      <c r="F337" t="s" s="4"/>
      <c r="G337" t="s" s="4">
        <v>215</v>
      </c>
      <c r="H337" t="s" s="4">
        <v>641</v>
      </c>
      <c r="I337" t="s" s="4">
        <v>436</v>
      </c>
      <c r="J337" t="s" s="4">
        <v>685</v>
      </c>
      <c r="K337" t="s" s="4">
        <v>58</v>
      </c>
      <c r="L337" t="n" s="6">
        <v>45922.0</v>
      </c>
      <c r="M337" t="n" s="6">
        <v>46022.0</v>
      </c>
      <c r="N337" t="n" s="2">
        <v>1</v>
      </c>
      <c r="O337" t="s" s="4">
        <v>374</v>
      </c>
    </row>
    <row r="338" spans="1:15">
      <c r="A338" t="s" s="4">
        <v>437</v>
      </c>
    </row>
  </sheetData>
  <autoFilter ref="A1:O337"/>
  <hyperlinks>
    <hyperlink display="https://my.zakupivli.pro/remote/dispatcher/state_purchase_view/63670613" ref="B2" r:id="rId1"/>
    <hyperlink display="https://my.zakupivli.pro/remote/dispatcher/state_purchase_view/63670613" ref="B3" r:id="rId2"/>
    <hyperlink display="https://my.zakupivli.pro/remote/dispatcher/state_purchase_view/63662729" ref="B4" r:id="rId3"/>
    <hyperlink display="https://my.zakupivli.pro/remote/dispatcher/state_purchase_view/63662729" ref="B5" r:id="rId4"/>
    <hyperlink display="https://my.zakupivli.pro/remote/dispatcher/state_purchase_view/63642929" ref="B6" r:id="rId5"/>
    <hyperlink display="https://my.zakupivli.pro/remote/dispatcher/state_purchase_view/63642929" ref="B7" r:id="rId6"/>
    <hyperlink display="https://my.zakupivli.pro/remote/dispatcher/state_purchase_view/63642929" ref="B8" r:id="rId7"/>
    <hyperlink display="https://my.zakupivli.pro/remote/dispatcher/state_purchase_view/63642929" ref="B9" r:id="rId8"/>
    <hyperlink display="https://my.zakupivli.pro/remote/dispatcher/state_purchase_view/63642929" ref="B10" r:id="rId9"/>
    <hyperlink display="https://my.zakupivli.pro/remote/dispatcher/state_purchase_view/63642929" ref="B11" r:id="rId10"/>
    <hyperlink display="https://my.zakupivli.pro/remote/dispatcher/state_purchase_view/63632148" ref="B12" r:id="rId11"/>
    <hyperlink display="https://my.zakupivli.pro/remote/dispatcher/state_purchase_view/63632148" ref="B13" r:id="rId12"/>
    <hyperlink display="https://my.zakupivli.pro/remote/dispatcher/state_purchase_view/63632148" ref="B14" r:id="rId13"/>
    <hyperlink display="https://my.zakupivli.pro/remote/dispatcher/state_purchase_view/63630085" ref="B15" r:id="rId14"/>
    <hyperlink display="https://my.zakupivli.pro/remote/dispatcher/state_purchase_view/63628500" ref="B16" r:id="rId15"/>
    <hyperlink display="https://my.zakupivli.pro/remote/dispatcher/state_purchase_view/63628500" ref="B17" r:id="rId16"/>
    <hyperlink display="https://my.zakupivli.pro/remote/dispatcher/state_purchase_view/63628500" ref="B18" r:id="rId17"/>
    <hyperlink display="https://my.zakupivli.pro/remote/dispatcher/state_purchase_view/63628500" ref="B19" r:id="rId18"/>
    <hyperlink display="https://my.zakupivli.pro/remote/dispatcher/state_purchase_view/63628500" ref="B20" r:id="rId19"/>
    <hyperlink display="https://my.zakupivli.pro/remote/dispatcher/state_purchase_view/63626215" ref="B21" r:id="rId20"/>
    <hyperlink display="https://my.zakupivli.pro/remote/dispatcher/state_purchase_view/63626215" ref="B22" r:id="rId21"/>
    <hyperlink display="https://my.zakupivli.pro/remote/dispatcher/state_purchase_view/63626215" ref="B23" r:id="rId22"/>
    <hyperlink display="https://my.zakupivli.pro/remote/dispatcher/state_purchase_view/63623474" ref="B24" r:id="rId23"/>
    <hyperlink display="https://my.zakupivli.pro/remote/dispatcher/state_purchase_view/63621802" ref="B25" r:id="rId24"/>
    <hyperlink display="https://my.zakupivli.pro/remote/dispatcher/state_purchase_view/63621749" ref="B26" r:id="rId25"/>
    <hyperlink display="https://my.zakupivli.pro/remote/dispatcher/state_purchase_view/63616582" ref="B27" r:id="rId26"/>
    <hyperlink display="https://my.zakupivli.pro/remote/dispatcher/state_purchase_view/63603229" ref="B28" r:id="rId27"/>
    <hyperlink display="https://my.zakupivli.pro/remote/dispatcher/state_purchase_view/63614565" ref="B29" r:id="rId28"/>
    <hyperlink display="https://my.zakupivli.pro/remote/dispatcher/state_purchase_view/63611822" ref="B30" r:id="rId29"/>
    <hyperlink display="https://my.zakupivli.pro/remote/dispatcher/state_purchase_view/63608158" ref="B31" r:id="rId30"/>
    <hyperlink display="https://my.zakupivli.pro/remote/dispatcher/state_purchase_view/63609610" ref="B32" r:id="rId31"/>
    <hyperlink display="https://my.zakupivli.pro/remote/dispatcher/state_purchase_view/63602051" ref="B33" r:id="rId32"/>
    <hyperlink display="https://my.zakupivli.pro/remote/dispatcher/state_purchase_view/63602051" ref="B34" r:id="rId33"/>
    <hyperlink display="https://my.zakupivli.pro/remote/dispatcher/state_purchase_view/63598825" ref="B35" r:id="rId34"/>
    <hyperlink display="https://my.zakupivli.pro/remote/dispatcher/state_purchase_view/63594932" ref="B36" r:id="rId35"/>
    <hyperlink display="https://my.zakupivli.pro/remote/dispatcher/state_purchase_view/63594932" ref="B37" r:id="rId36"/>
    <hyperlink display="https://my.zakupivli.pro/remote/dispatcher/state_purchase_view/63594932" ref="B38" r:id="rId37"/>
    <hyperlink display="https://my.zakupivli.pro/remote/dispatcher/state_purchase_view/63588356" ref="B39" r:id="rId38"/>
    <hyperlink display="https://my.zakupivli.pro/remote/dispatcher/state_purchase_view/63588356" ref="B40" r:id="rId39"/>
    <hyperlink display="https://my.zakupivli.pro/remote/dispatcher/state_purchase_view/63588356" ref="B41" r:id="rId40"/>
    <hyperlink display="https://my.zakupivli.pro/remote/dispatcher/state_purchase_view/63586137" ref="B42" r:id="rId41"/>
    <hyperlink display="https://my.zakupivli.pro/remote/dispatcher/state_purchase_view/63582377" ref="B43" r:id="rId42"/>
    <hyperlink display="https://my.zakupivli.pro/remote/dispatcher/state_purchase_view/63582377" ref="B44" r:id="rId43"/>
    <hyperlink display="https://my.zakupivli.pro/remote/dispatcher/state_purchase_view/63582377" ref="B45" r:id="rId44"/>
    <hyperlink display="https://my.zakupivli.pro/remote/dispatcher/state_purchase_view/63582377" ref="B46" r:id="rId45"/>
    <hyperlink display="https://my.zakupivli.pro/remote/dispatcher/state_purchase_view/63582377" ref="B47" r:id="rId46"/>
    <hyperlink display="https://my.zakupivli.pro/remote/dispatcher/state_purchase_view/63581906" ref="B48" r:id="rId47"/>
    <hyperlink display="https://my.zakupivli.pro/remote/dispatcher/state_purchase_view/63581906" ref="B49" r:id="rId48"/>
    <hyperlink display="https://my.zakupivli.pro/remote/dispatcher/state_purchase_view/63581906" ref="B50" r:id="rId49"/>
    <hyperlink display="https://my.zakupivli.pro/remote/dispatcher/state_purchase_view/63579535" ref="B51" r:id="rId50"/>
    <hyperlink display="https://my.zakupivli.pro/remote/dispatcher/state_purchase_view/63579439" ref="B52" r:id="rId51"/>
    <hyperlink display="https://my.zakupivli.pro/remote/dispatcher/state_purchase_view/63578561" ref="B53" r:id="rId52"/>
    <hyperlink display="https://my.zakupivli.pro/remote/dispatcher/state_purchase_view/63578561" ref="B54" r:id="rId53"/>
    <hyperlink display="https://my.zakupivli.pro/remote/dispatcher/state_purchase_view/63578561" ref="B55" r:id="rId54"/>
    <hyperlink display="https://my.zakupivli.pro/remote/dispatcher/state_purchase_view/63577489" ref="B56" r:id="rId55"/>
    <hyperlink display="https://my.zakupivli.pro/remote/dispatcher/state_purchase_view/63573359" ref="B57" r:id="rId56"/>
    <hyperlink display="https://my.zakupivli.pro/remote/dispatcher/state_purchase_view/63573359" ref="B58" r:id="rId57"/>
    <hyperlink display="https://my.zakupivli.pro/remote/dispatcher/state_purchase_view/63573268" ref="B59" r:id="rId58"/>
    <hyperlink display="https://my.zakupivli.pro/remote/dispatcher/state_purchase_view/63571187" ref="B60" r:id="rId59"/>
    <hyperlink display="https://my.zakupivli.pro/remote/dispatcher/state_purchase_view/63569862" ref="B61" r:id="rId60"/>
    <hyperlink display="https://my.zakupivli.pro/remote/dispatcher/state_purchase_view/63569862" ref="B62" r:id="rId61"/>
    <hyperlink display="https://my.zakupivli.pro/remote/dispatcher/state_purchase_view/63569063" ref="B63" r:id="rId62"/>
    <hyperlink display="https://my.zakupivli.pro/remote/dispatcher/state_purchase_view/63566968" ref="B64" r:id="rId63"/>
    <hyperlink display="https://my.zakupivli.pro/remote/dispatcher/state_purchase_view/63564507" ref="B65" r:id="rId64"/>
    <hyperlink display="https://my.zakupivli.pro/remote/dispatcher/state_purchase_view/63564507" ref="B66" r:id="rId65"/>
    <hyperlink display="https://my.zakupivli.pro/remote/dispatcher/state_purchase_view/63564284" ref="B67" r:id="rId66"/>
    <hyperlink display="https://my.zakupivli.pro/remote/dispatcher/state_purchase_view/63564284" ref="B68" r:id="rId67"/>
    <hyperlink display="https://my.zakupivli.pro/remote/dispatcher/state_purchase_view/63563555" ref="B69" r:id="rId68"/>
    <hyperlink display="https://my.zakupivli.pro/remote/dispatcher/state_purchase_view/63562610" ref="B70" r:id="rId69"/>
    <hyperlink display="https://my.zakupivli.pro/remote/dispatcher/state_purchase_view/63562589" ref="B71" r:id="rId70"/>
    <hyperlink display="https://my.zakupivli.pro/remote/dispatcher/state_purchase_view/63561289" ref="B72" r:id="rId71"/>
    <hyperlink display="https://my.zakupivli.pro/remote/dispatcher/state_purchase_view/63558873" ref="B73" r:id="rId72"/>
    <hyperlink display="https://my.zakupivli.pro/remote/dispatcher/state_purchase_view/63558873" ref="B74" r:id="rId73"/>
    <hyperlink display="https://my.zakupivli.pro/remote/dispatcher/state_purchase_view/63558873" ref="B75" r:id="rId74"/>
    <hyperlink display="https://my.zakupivli.pro/remote/dispatcher/state_purchase_view/63557425" ref="B76" r:id="rId75"/>
    <hyperlink display="https://my.zakupivli.pro/remote/dispatcher/state_purchase_view/63553935" ref="B77" r:id="rId76"/>
    <hyperlink display="https://my.zakupivli.pro/remote/dispatcher/state_purchase_view/63552306" ref="B78" r:id="rId77"/>
    <hyperlink display="https://my.zakupivli.pro/remote/dispatcher/state_purchase_view/63551715" ref="B79" r:id="rId78"/>
    <hyperlink display="https://my.zakupivli.pro/remote/dispatcher/state_purchase_view/63547325" ref="B80" r:id="rId79"/>
    <hyperlink display="https://my.zakupivli.pro/remote/dispatcher/state_purchase_view/63547325" ref="B81" r:id="rId80"/>
    <hyperlink display="https://my.zakupivli.pro/remote/dispatcher/state_purchase_view/63547325" ref="B82" r:id="rId81"/>
    <hyperlink display="https://my.zakupivli.pro/remote/dispatcher/state_purchase_view/63547325" ref="B83" r:id="rId82"/>
    <hyperlink display="https://my.zakupivli.pro/remote/dispatcher/state_purchase_view/63546009" ref="B84" r:id="rId83"/>
    <hyperlink display="https://my.zakupivli.pro/remote/dispatcher/state_purchase_view/63546009" ref="B85" r:id="rId84"/>
    <hyperlink display="https://my.zakupivli.pro/remote/dispatcher/state_purchase_view/63546009" ref="B86" r:id="rId85"/>
    <hyperlink display="https://my.zakupivli.pro/remote/dispatcher/state_purchase_view/63546009" ref="B87" r:id="rId86"/>
    <hyperlink display="https://my.zakupivli.pro/remote/dispatcher/state_purchase_view/63537407" ref="B88" r:id="rId87"/>
    <hyperlink display="https://my.zakupivli.pro/remote/dispatcher/state_purchase_view/63537407" ref="B89" r:id="rId88"/>
    <hyperlink display="https://my.zakupivli.pro/remote/dispatcher/state_purchase_view/63544759" ref="B90" r:id="rId89"/>
    <hyperlink display="https://my.zakupivli.pro/remote/dispatcher/state_purchase_view/63544759" ref="B91" r:id="rId90"/>
    <hyperlink display="https://my.zakupivli.pro/remote/dispatcher/state_purchase_view/63544759" ref="B92" r:id="rId91"/>
    <hyperlink display="https://my.zakupivli.pro/remote/dispatcher/state_purchase_view/63542786" ref="B93" r:id="rId92"/>
    <hyperlink display="https://my.zakupivli.pro/remote/dispatcher/state_purchase_view/63540983" ref="B94" r:id="rId93"/>
    <hyperlink display="https://my.zakupivli.pro/remote/dispatcher/state_purchase_view/63540983" ref="B95" r:id="rId94"/>
    <hyperlink display="https://my.zakupivli.pro/remote/dispatcher/state_purchase_view/63540983" ref="B96" r:id="rId95"/>
    <hyperlink display="https://my.zakupivli.pro/remote/dispatcher/state_purchase_view/63540983" ref="B97" r:id="rId96"/>
    <hyperlink display="https://my.zakupivli.pro/remote/dispatcher/state_purchase_view/63540983" ref="B98" r:id="rId97"/>
    <hyperlink display="https://my.zakupivli.pro/remote/dispatcher/state_purchase_view/63539482" ref="B99" r:id="rId98"/>
    <hyperlink display="https://my.zakupivli.pro/remote/dispatcher/state_purchase_view/63537602" ref="B100" r:id="rId99"/>
    <hyperlink display="https://my.zakupivli.pro/remote/dispatcher/state_purchase_view/63535664" ref="B101" r:id="rId100"/>
    <hyperlink display="https://my.zakupivli.pro/remote/dispatcher/state_purchase_view/63535664" ref="B102" r:id="rId101"/>
    <hyperlink display="https://my.zakupivli.pro/remote/dispatcher/state_purchase_view/63535572" ref="B103" r:id="rId102"/>
    <hyperlink display="https://my.zakupivli.pro/remote/dispatcher/state_purchase_view/63535572" ref="B104" r:id="rId103"/>
    <hyperlink display="https://my.zakupivli.pro/remote/dispatcher/state_purchase_view/63533382" ref="B105" r:id="rId104"/>
    <hyperlink display="https://my.zakupivli.pro/remote/dispatcher/state_purchase_view/63533382" ref="B106" r:id="rId105"/>
    <hyperlink display="https://my.zakupivli.pro/remote/dispatcher/state_purchase_view/63532970" ref="B107" r:id="rId106"/>
    <hyperlink display="https://my.zakupivli.pro/remote/dispatcher/state_purchase_view/63532970" ref="B108" r:id="rId107"/>
    <hyperlink display="https://my.zakupivli.pro/remote/dispatcher/state_purchase_view/63530404" ref="B109" r:id="rId108"/>
    <hyperlink display="https://my.zakupivli.pro/remote/dispatcher/state_purchase_view/63530255" ref="B110" r:id="rId109"/>
    <hyperlink display="https://my.zakupivli.pro/remote/dispatcher/state_purchase_view/63530255" ref="B111" r:id="rId110"/>
    <hyperlink display="https://my.zakupivli.pro/remote/dispatcher/state_purchase_view/63530247" ref="B112" r:id="rId111"/>
    <hyperlink display="https://my.zakupivli.pro/remote/dispatcher/state_purchase_view/63528343" ref="B113" r:id="rId112"/>
    <hyperlink display="https://my.zakupivli.pro/remote/dispatcher/state_purchase_view/63528343" ref="B114" r:id="rId113"/>
    <hyperlink display="https://my.zakupivli.pro/remote/dispatcher/state_purchase_view/63526452" ref="B115" r:id="rId114"/>
    <hyperlink display="https://my.zakupivli.pro/remote/dispatcher/state_purchase_view/63526011" ref="B116" r:id="rId115"/>
    <hyperlink display="https://my.zakupivli.pro/remote/dispatcher/state_purchase_view/63525988" ref="B117" r:id="rId116"/>
    <hyperlink display="https://my.zakupivli.pro/remote/dispatcher/state_purchase_view/63525988" ref="B118" r:id="rId117"/>
    <hyperlink display="https://my.zakupivli.pro/remote/dispatcher/state_purchase_view/63525865" ref="B119" r:id="rId118"/>
    <hyperlink display="https://my.zakupivli.pro/remote/dispatcher/state_purchase_view/63525865" ref="B120" r:id="rId119"/>
    <hyperlink display="https://my.zakupivli.pro/remote/dispatcher/state_purchase_view/63522540" ref="B121" r:id="rId120"/>
    <hyperlink display="https://my.zakupivli.pro/remote/dispatcher/state_purchase_view/63524376" ref="B122" r:id="rId121"/>
    <hyperlink display="https://my.zakupivli.pro/remote/dispatcher/state_purchase_view/63524376" ref="B123" r:id="rId122"/>
    <hyperlink display="https://my.zakupivli.pro/remote/dispatcher/state_purchase_view/63521440" ref="B124" r:id="rId123"/>
    <hyperlink display="https://my.zakupivli.pro/remote/dispatcher/state_purchase_view/63519913" ref="B125" r:id="rId124"/>
    <hyperlink display="https://my.zakupivli.pro/remote/dispatcher/state_purchase_view/63519913" ref="B126" r:id="rId125"/>
    <hyperlink display="https://my.zakupivli.pro/remote/dispatcher/state_purchase_view/63516008" ref="B127" r:id="rId126"/>
    <hyperlink display="https://my.zakupivli.pro/remote/dispatcher/state_purchase_view/63516008" ref="B128" r:id="rId127"/>
    <hyperlink display="https://my.zakupivli.pro/remote/dispatcher/state_purchase_view/63516008" ref="B129" r:id="rId128"/>
    <hyperlink display="https://my.zakupivli.pro/remote/dispatcher/state_purchase_view/63515563" ref="B130" r:id="rId129"/>
    <hyperlink display="https://my.zakupivli.pro/remote/dispatcher/state_purchase_view/63515168" ref="B131" r:id="rId130"/>
    <hyperlink display="https://my.zakupivli.pro/remote/dispatcher/state_purchase_view/63512483" ref="B132" r:id="rId131"/>
    <hyperlink display="https://my.zakupivli.pro/remote/dispatcher/state_purchase_view/63512483" ref="B133" r:id="rId132"/>
    <hyperlink display="https://my.zakupivli.pro/remote/dispatcher/state_purchase_view/63510814" ref="B134" r:id="rId133"/>
    <hyperlink display="https://my.zakupivli.pro/remote/dispatcher/state_purchase_view/63509025" ref="B135" r:id="rId134"/>
    <hyperlink display="https://my.zakupivli.pro/remote/dispatcher/state_purchase_view/63509025" ref="B136" r:id="rId135"/>
    <hyperlink display="https://my.zakupivli.pro/remote/dispatcher/state_purchase_view/63508032" ref="B137" r:id="rId136"/>
    <hyperlink display="https://my.zakupivli.pro/remote/dispatcher/state_purchase_view/63507092" ref="B138" r:id="rId137"/>
    <hyperlink display="https://my.zakupivli.pro/remote/dispatcher/state_purchase_view/63507092" ref="B139" r:id="rId138"/>
    <hyperlink display="https://my.zakupivli.pro/remote/dispatcher/state_purchase_view/63507092" ref="B140" r:id="rId139"/>
    <hyperlink display="https://my.zakupivli.pro/remote/dispatcher/state_purchase_view/63507092" ref="B141" r:id="rId140"/>
    <hyperlink display="https://my.zakupivli.pro/remote/dispatcher/state_purchase_view/63507018" ref="B142" r:id="rId141"/>
    <hyperlink display="https://my.zakupivli.pro/remote/dispatcher/state_purchase_view/63507018" ref="B143" r:id="rId142"/>
    <hyperlink display="https://my.zakupivli.pro/remote/dispatcher/state_purchase_view/63507018" ref="B144" r:id="rId143"/>
    <hyperlink display="https://my.zakupivli.pro/remote/dispatcher/state_purchase_view/63507018" ref="B145" r:id="rId144"/>
    <hyperlink display="https://my.zakupivli.pro/remote/dispatcher/state_purchase_view/63507018" ref="B146" r:id="rId145"/>
    <hyperlink display="https://my.zakupivli.pro/remote/dispatcher/state_purchase_view/63506427" ref="B147" r:id="rId146"/>
    <hyperlink display="https://my.zakupivli.pro/remote/dispatcher/state_purchase_view/63506427" ref="B148" r:id="rId147"/>
    <hyperlink display="https://my.zakupivli.pro/remote/dispatcher/state_purchase_view/63505227" ref="B149" r:id="rId148"/>
    <hyperlink display="https://my.zakupivli.pro/remote/dispatcher/state_purchase_view/63505227" ref="B150" r:id="rId149"/>
    <hyperlink display="https://my.zakupivli.pro/remote/dispatcher/state_purchase_view/63505227" ref="B151" r:id="rId150"/>
    <hyperlink display="https://my.zakupivli.pro/remote/dispatcher/state_purchase_view/63505227" ref="B152" r:id="rId151"/>
    <hyperlink display="https://my.zakupivli.pro/remote/dispatcher/state_purchase_view/63504757" ref="B153" r:id="rId152"/>
    <hyperlink display="https://my.zakupivli.pro/remote/dispatcher/state_purchase_view/63504757" ref="B154" r:id="rId153"/>
    <hyperlink display="https://my.zakupivli.pro/remote/dispatcher/state_purchase_view/63504757" ref="B155" r:id="rId154"/>
    <hyperlink display="https://my.zakupivli.pro/remote/dispatcher/state_purchase_view/63504757" ref="B156" r:id="rId155"/>
    <hyperlink display="https://my.zakupivli.pro/remote/dispatcher/state_purchase_view/63504757" ref="B157" r:id="rId156"/>
    <hyperlink display="https://my.zakupivli.pro/remote/dispatcher/state_purchase_view/63504757" ref="B158" r:id="rId157"/>
    <hyperlink display="https://my.zakupivli.pro/remote/dispatcher/state_purchase_view/63504757" ref="B159" r:id="rId158"/>
    <hyperlink display="https://my.zakupivli.pro/remote/dispatcher/state_purchase_view/63503181" ref="B160" r:id="rId159"/>
    <hyperlink display="https://my.zakupivli.pro/remote/dispatcher/state_purchase_view/63503181" ref="B161" r:id="rId160"/>
    <hyperlink display="https://my.zakupivli.pro/remote/dispatcher/state_purchase_view/63497896" ref="B162" r:id="rId161"/>
    <hyperlink display="https://my.zakupivli.pro/remote/dispatcher/state_purchase_view/63497896" ref="B163" r:id="rId162"/>
    <hyperlink display="https://my.zakupivli.pro/remote/dispatcher/state_purchase_view/63497896" ref="B164" r:id="rId163"/>
    <hyperlink display="https://my.zakupivli.pro/remote/dispatcher/state_purchase_view/63497896" ref="B165" r:id="rId164"/>
    <hyperlink display="https://my.zakupivli.pro/remote/dispatcher/state_purchase_view/63497896" ref="B166" r:id="rId165"/>
    <hyperlink display="https://my.zakupivli.pro/remote/dispatcher/state_purchase_view/63497896" ref="B167" r:id="rId166"/>
    <hyperlink display="https://my.zakupivli.pro/remote/dispatcher/state_purchase_view/63497896" ref="B168" r:id="rId167"/>
    <hyperlink display="https://my.zakupivli.pro/remote/dispatcher/state_purchase_view/63492209" ref="B169" r:id="rId168"/>
    <hyperlink display="https://my.zakupivli.pro/remote/dispatcher/state_purchase_view/63492209" ref="B170" r:id="rId169"/>
    <hyperlink display="https://my.zakupivli.pro/remote/dispatcher/state_purchase_view/63491369" ref="B171" r:id="rId170"/>
    <hyperlink display="https://my.zakupivli.pro/remote/dispatcher/state_purchase_view/63483009" ref="B172" r:id="rId171"/>
    <hyperlink display="https://my.zakupivli.pro/remote/dispatcher/state_purchase_view/63483009" ref="B173" r:id="rId172"/>
    <hyperlink display="https://my.zakupivli.pro/remote/dispatcher/state_purchase_view/63483009" ref="B174" r:id="rId173"/>
    <hyperlink display="https://my.zakupivli.pro/remote/dispatcher/state_purchase_view/63483009" ref="B175" r:id="rId174"/>
    <hyperlink display="https://my.zakupivli.pro/remote/dispatcher/state_purchase_view/63483009" ref="B176" r:id="rId175"/>
    <hyperlink display="https://my.zakupivli.pro/remote/dispatcher/state_purchase_view/63483009" ref="B177" r:id="rId176"/>
    <hyperlink display="https://my.zakupivli.pro/remote/dispatcher/state_purchase_view/63485316" ref="B178" r:id="rId177"/>
    <hyperlink display="https://my.zakupivli.pro/remote/dispatcher/state_purchase_view/63485224" ref="B179" r:id="rId178"/>
    <hyperlink display="https://my.zakupivli.pro/remote/dispatcher/state_purchase_view/63485224" ref="B180" r:id="rId179"/>
    <hyperlink display="https://my.zakupivli.pro/remote/dispatcher/state_purchase_view/63483314" ref="B181" r:id="rId180"/>
    <hyperlink display="https://my.zakupivli.pro/remote/dispatcher/state_purchase_view/63483314" ref="B182" r:id="rId181"/>
    <hyperlink display="https://my.zakupivli.pro/remote/dispatcher/state_purchase_view/63481789" ref="B183" r:id="rId182"/>
    <hyperlink display="https://my.zakupivli.pro/remote/dispatcher/state_purchase_view/63481789" ref="B184" r:id="rId183"/>
    <hyperlink display="https://my.zakupivli.pro/remote/dispatcher/state_purchase_view/63481789" ref="B185" r:id="rId184"/>
    <hyperlink display="https://my.zakupivli.pro/remote/dispatcher/state_purchase_view/63481789" ref="B186" r:id="rId185"/>
    <hyperlink display="https://my.zakupivli.pro/remote/dispatcher/state_purchase_view/63481789" ref="B187" r:id="rId186"/>
    <hyperlink display="https://my.zakupivli.pro/remote/dispatcher/state_purchase_view/63481789" ref="B188" r:id="rId187"/>
    <hyperlink display="https://my.zakupivli.pro/remote/dispatcher/state_purchase_view/63481789" ref="B189" r:id="rId188"/>
    <hyperlink display="https://my.zakupivli.pro/remote/dispatcher/state_purchase_view/63482082" ref="B190" r:id="rId189"/>
    <hyperlink display="https://my.zakupivli.pro/remote/dispatcher/state_purchase_view/63482082" ref="B191" r:id="rId190"/>
    <hyperlink display="https://my.zakupivli.pro/remote/dispatcher/state_purchase_view/63482082" ref="B192" r:id="rId191"/>
    <hyperlink display="https://my.zakupivli.pro/remote/dispatcher/state_purchase_view/63482082" ref="B193" r:id="rId192"/>
    <hyperlink display="https://my.zakupivli.pro/remote/dispatcher/state_purchase_view/63482082" ref="B194" r:id="rId193"/>
    <hyperlink display="https://my.zakupivli.pro/remote/dispatcher/state_purchase_view/63482082" ref="B195" r:id="rId194"/>
    <hyperlink display="https://my.zakupivli.pro/remote/dispatcher/state_purchase_view/63482082" ref="B196" r:id="rId195"/>
    <hyperlink display="https://my.zakupivli.pro/remote/dispatcher/state_purchase_view/63482082" ref="B197" r:id="rId196"/>
    <hyperlink display="https://my.zakupivli.pro/remote/dispatcher/state_purchase_view/63481902" ref="B198" r:id="rId197"/>
    <hyperlink display="https://my.zakupivli.pro/remote/dispatcher/state_purchase_view/63481902" ref="B199" r:id="rId198"/>
    <hyperlink display="https://my.zakupivli.pro/remote/dispatcher/state_purchase_view/63481902" ref="B200" r:id="rId199"/>
    <hyperlink display="https://my.zakupivli.pro/remote/dispatcher/state_purchase_view/63481902" ref="B201" r:id="rId200"/>
    <hyperlink display="https://my.zakupivli.pro/remote/dispatcher/state_purchase_view/63481902" ref="B202" r:id="rId201"/>
    <hyperlink display="https://my.zakupivli.pro/remote/dispatcher/state_purchase_view/63481902" ref="B203" r:id="rId202"/>
    <hyperlink display="https://my.zakupivli.pro/remote/dispatcher/state_purchase_view/63481902" ref="B204" r:id="rId203"/>
    <hyperlink display="https://my.zakupivli.pro/remote/dispatcher/state_purchase_view/63481902" ref="B205" r:id="rId204"/>
    <hyperlink display="https://my.zakupivli.pro/remote/dispatcher/state_purchase_view/63480652" ref="B206" r:id="rId205"/>
    <hyperlink display="https://my.zakupivli.pro/remote/dispatcher/state_purchase_view/63480040" ref="B207" r:id="rId206"/>
    <hyperlink display="https://my.zakupivli.pro/remote/dispatcher/state_purchase_view/63476212" ref="B208" r:id="rId207"/>
    <hyperlink display="https://my.zakupivli.pro/remote/dispatcher/state_purchase_view/63463806" ref="B209" r:id="rId208"/>
    <hyperlink display="https://my.zakupivli.pro/remote/dispatcher/state_purchase_view/63463806" ref="B210" r:id="rId209"/>
    <hyperlink display="https://my.zakupivli.pro/remote/dispatcher/state_purchase_view/63462617" ref="B211" r:id="rId210"/>
    <hyperlink display="https://my.zakupivli.pro/remote/dispatcher/state_purchase_view/63462617" ref="B212" r:id="rId211"/>
    <hyperlink display="https://my.zakupivli.pro/remote/dispatcher/state_purchase_view/63460725" ref="B213" r:id="rId212"/>
    <hyperlink display="https://my.zakupivli.pro/remote/dispatcher/state_purchase_view/63460725" ref="B214" r:id="rId213"/>
    <hyperlink display="https://my.zakupivli.pro/remote/dispatcher/state_purchase_view/63460725" ref="B215" r:id="rId214"/>
    <hyperlink display="https://my.zakupivli.pro/remote/dispatcher/state_purchase_view/63459956" ref="B216" r:id="rId215"/>
    <hyperlink display="https://my.zakupivli.pro/remote/dispatcher/state_purchase_view/63453229" ref="B217" r:id="rId216"/>
    <hyperlink display="https://my.zakupivli.pro/remote/dispatcher/state_purchase_view/63453229" ref="B218" r:id="rId217"/>
    <hyperlink display="https://my.zakupivli.pro/remote/dispatcher/state_purchase_view/63453229" ref="B219" r:id="rId218"/>
    <hyperlink display="https://my.zakupivli.pro/remote/dispatcher/state_purchase_view/63453229" ref="B220" r:id="rId219"/>
    <hyperlink display="https://my.zakupivli.pro/remote/dispatcher/state_purchase_view/63448687" ref="B221" r:id="rId220"/>
    <hyperlink display="https://my.zakupivli.pro/remote/dispatcher/state_purchase_view/63447559" ref="B222" r:id="rId221"/>
    <hyperlink display="https://my.zakupivli.pro/remote/dispatcher/state_purchase_view/63447559" ref="B223" r:id="rId222"/>
    <hyperlink display="https://my.zakupivli.pro/remote/dispatcher/state_purchase_view/63447559" ref="B224" r:id="rId223"/>
    <hyperlink display="https://my.zakupivli.pro/remote/dispatcher/state_purchase_view/63447559" ref="B225" r:id="rId224"/>
    <hyperlink display="https://my.zakupivli.pro/remote/dispatcher/state_purchase_view/63447559" ref="B226" r:id="rId225"/>
    <hyperlink display="https://my.zakupivli.pro/remote/dispatcher/state_purchase_view/63447559" ref="B227" r:id="rId226"/>
    <hyperlink display="https://my.zakupivli.pro/remote/dispatcher/state_purchase_view/63447559" ref="B228" r:id="rId227"/>
    <hyperlink display="https://my.zakupivli.pro/remote/dispatcher/state_purchase_view/63447559" ref="B229" r:id="rId228"/>
    <hyperlink display="https://my.zakupivli.pro/remote/dispatcher/state_purchase_view/63447559" ref="B230" r:id="rId229"/>
    <hyperlink display="https://my.zakupivli.pro/remote/dispatcher/state_purchase_view/63447559" ref="B231" r:id="rId230"/>
    <hyperlink display="https://my.zakupivli.pro/remote/dispatcher/state_purchase_view/63447559" ref="B232" r:id="rId231"/>
    <hyperlink display="https://my.zakupivli.pro/remote/dispatcher/state_purchase_view/63447559" ref="B233" r:id="rId232"/>
    <hyperlink display="https://my.zakupivli.pro/remote/dispatcher/state_purchase_view/63446062" ref="B234" r:id="rId233"/>
    <hyperlink display="https://my.zakupivli.pro/remote/dispatcher/state_purchase_view/63446062" ref="B235" r:id="rId234"/>
    <hyperlink display="https://my.zakupivli.pro/remote/dispatcher/state_purchase_view/63446062" ref="B236" r:id="rId235"/>
    <hyperlink display="https://my.zakupivli.pro/remote/dispatcher/state_purchase_view/63446062" ref="B237" r:id="rId236"/>
    <hyperlink display="https://my.zakupivli.pro/remote/dispatcher/state_purchase_view/63446062" ref="B238" r:id="rId237"/>
    <hyperlink display="https://my.zakupivli.pro/remote/dispatcher/state_purchase_view/63446062" ref="B239" r:id="rId238"/>
    <hyperlink display="https://my.zakupivli.pro/remote/dispatcher/state_purchase_view/63446062" ref="B240" r:id="rId239"/>
    <hyperlink display="https://my.zakupivli.pro/remote/dispatcher/state_purchase_view/63446062" ref="B241" r:id="rId240"/>
    <hyperlink display="https://my.zakupivli.pro/remote/dispatcher/state_purchase_view/63446062" ref="B242" r:id="rId241"/>
    <hyperlink display="https://my.zakupivli.pro/remote/dispatcher/state_purchase_view/63441620" ref="B243" r:id="rId242"/>
    <hyperlink display="https://my.zakupivli.pro/remote/dispatcher/state_purchase_view/63441620" ref="B244" r:id="rId243"/>
    <hyperlink display="https://my.zakupivli.pro/remote/dispatcher/state_purchase_view/63441620" ref="B245" r:id="rId244"/>
    <hyperlink display="https://my.zakupivli.pro/remote/dispatcher/state_purchase_view/63441620" ref="B246" r:id="rId245"/>
    <hyperlink display="https://my.zakupivli.pro/remote/dispatcher/state_purchase_view/63441620" ref="B247" r:id="rId246"/>
    <hyperlink display="https://my.zakupivli.pro/remote/dispatcher/state_purchase_view/63441620" ref="B248" r:id="rId247"/>
    <hyperlink display="https://my.zakupivli.pro/remote/dispatcher/state_purchase_view/63441142" ref="B249" r:id="rId248"/>
    <hyperlink display="https://my.zakupivli.pro/remote/dispatcher/state_purchase_view/63441142" ref="B250" r:id="rId249"/>
    <hyperlink display="https://my.zakupivli.pro/remote/dispatcher/state_purchase_view/63441142" ref="B251" r:id="rId250"/>
    <hyperlink display="https://my.zakupivli.pro/remote/dispatcher/state_purchase_view/63441142" ref="B252" r:id="rId251"/>
    <hyperlink display="https://my.zakupivli.pro/remote/dispatcher/state_purchase_view/63440978" ref="B253" r:id="rId252"/>
    <hyperlink display="https://my.zakupivli.pro/remote/dispatcher/state_purchase_view/63440978" ref="B254" r:id="rId253"/>
    <hyperlink display="https://my.zakupivli.pro/remote/dispatcher/state_purchase_view/63436526" ref="B255" r:id="rId254"/>
    <hyperlink display="https://my.zakupivli.pro/remote/dispatcher/state_purchase_view/63436526" ref="B256" r:id="rId255"/>
    <hyperlink display="https://my.zakupivli.pro/remote/dispatcher/state_purchase_view/63436526" ref="B257" r:id="rId256"/>
    <hyperlink display="https://my.zakupivli.pro/remote/dispatcher/state_purchase_view/63436526" ref="B258" r:id="rId257"/>
    <hyperlink display="https://my.zakupivli.pro/remote/dispatcher/state_purchase_view/63431000" ref="B259" r:id="rId258"/>
    <hyperlink display="https://my.zakupivli.pro/remote/dispatcher/state_purchase_view/63431000" ref="B260" r:id="rId259"/>
    <hyperlink display="https://my.zakupivli.pro/remote/dispatcher/state_purchase_view/63430061" ref="B261" r:id="rId260"/>
    <hyperlink display="https://my.zakupivli.pro/remote/dispatcher/state_purchase_view/63430061" ref="B262" r:id="rId261"/>
    <hyperlink display="https://my.zakupivli.pro/remote/dispatcher/state_purchase_view/63430061" ref="B263" r:id="rId262"/>
    <hyperlink display="https://my.zakupivli.pro/remote/dispatcher/state_purchase_view/63430061" ref="B264" r:id="rId263"/>
    <hyperlink display="https://my.zakupivli.pro/remote/dispatcher/state_purchase_view/63430061" ref="B265" r:id="rId264"/>
    <hyperlink display="https://my.zakupivli.pro/remote/dispatcher/state_purchase_view/63430061" ref="B266" r:id="rId265"/>
    <hyperlink display="https://my.zakupivli.pro/remote/dispatcher/state_purchase_view/63428577" ref="B267" r:id="rId266"/>
    <hyperlink display="https://my.zakupivli.pro/remote/dispatcher/state_purchase_view/63428577" ref="B268" r:id="rId267"/>
    <hyperlink display="https://my.zakupivli.pro/remote/dispatcher/state_purchase_view/63425206" ref="B269" r:id="rId268"/>
    <hyperlink display="https://my.zakupivli.pro/remote/dispatcher/state_purchase_view/63425206" ref="B270" r:id="rId269"/>
    <hyperlink display="https://my.zakupivli.pro/remote/dispatcher/state_purchase_view/63425206" ref="B271" r:id="rId270"/>
    <hyperlink display="https://my.zakupivli.pro/remote/dispatcher/state_purchase_view/63425206" ref="B272" r:id="rId271"/>
    <hyperlink display="https://my.zakupivli.pro/remote/dispatcher/state_purchase_view/63419867" ref="B273" r:id="rId272"/>
    <hyperlink display="https://my.zakupivli.pro/remote/dispatcher/state_purchase_view/63419867" ref="B274" r:id="rId273"/>
    <hyperlink display="https://my.zakupivli.pro/remote/dispatcher/state_purchase_view/63419867" ref="B275" r:id="rId274"/>
    <hyperlink display="https://my.zakupivli.pro/remote/dispatcher/state_purchase_view/63419867" ref="B276" r:id="rId275"/>
    <hyperlink display="https://my.zakupivli.pro/remote/dispatcher/state_purchase_view/63419867" ref="B277" r:id="rId276"/>
    <hyperlink display="https://my.zakupivli.pro/remote/dispatcher/state_purchase_view/63421330" ref="B278" r:id="rId277"/>
    <hyperlink display="https://my.zakupivli.pro/remote/dispatcher/state_purchase_view/63420065" ref="B279" r:id="rId278"/>
    <hyperlink display="https://my.zakupivli.pro/remote/dispatcher/state_purchase_view/63420065" ref="B280" r:id="rId279"/>
    <hyperlink display="https://my.zakupivli.pro/remote/dispatcher/state_purchase_view/63420065" ref="B281" r:id="rId280"/>
    <hyperlink display="https://my.zakupivli.pro/remote/dispatcher/state_purchase_view/63412926" ref="B282" r:id="rId281"/>
    <hyperlink display="https://my.zakupivli.pro/remote/dispatcher/state_purchase_view/63412926" ref="B283" r:id="rId282"/>
    <hyperlink display="https://my.zakupivli.pro/remote/dispatcher/state_purchase_view/63412926" ref="B284" r:id="rId283"/>
    <hyperlink display="https://my.zakupivli.pro/remote/dispatcher/state_purchase_view/63412926" ref="B285" r:id="rId284"/>
    <hyperlink display="https://my.zakupivli.pro/remote/dispatcher/state_purchase_view/63412926" ref="B286" r:id="rId285"/>
    <hyperlink display="https://my.zakupivli.pro/remote/dispatcher/state_purchase_view/63412926" ref="B287" r:id="rId286"/>
    <hyperlink display="https://my.zakupivli.pro/remote/dispatcher/state_purchase_view/63403203" ref="B288" r:id="rId287"/>
    <hyperlink display="https://my.zakupivli.pro/remote/dispatcher/state_purchase_view/63403203" ref="B289" r:id="rId288"/>
    <hyperlink display="https://my.zakupivli.pro/remote/dispatcher/state_purchase_view/63403203" ref="B290" r:id="rId289"/>
    <hyperlink display="https://my.zakupivli.pro/remote/dispatcher/state_purchase_view/63403203" ref="B291" r:id="rId290"/>
    <hyperlink display="https://my.zakupivli.pro/remote/dispatcher/state_purchase_view/63403203" ref="B292" r:id="rId291"/>
    <hyperlink display="https://my.zakupivli.pro/remote/dispatcher/state_purchase_view/63403203" ref="B293" r:id="rId292"/>
    <hyperlink display="https://my.zakupivli.pro/remote/dispatcher/state_purchase_view/63403203" ref="B294" r:id="rId293"/>
    <hyperlink display="https://my.zakupivli.pro/remote/dispatcher/state_purchase_view/63403203" ref="B295" r:id="rId294"/>
    <hyperlink display="https://my.zakupivli.pro/remote/dispatcher/state_purchase_view/63403203" ref="B296" r:id="rId295"/>
    <hyperlink display="https://my.zakupivli.pro/remote/dispatcher/state_purchase_view/63403203" ref="B297" r:id="rId296"/>
    <hyperlink display="https://my.zakupivli.pro/remote/dispatcher/state_purchase_view/63403203" ref="B298" r:id="rId297"/>
    <hyperlink display="https://my.zakupivli.pro/remote/dispatcher/state_purchase_view/63403203" ref="B299" r:id="rId298"/>
    <hyperlink display="https://my.zakupivli.pro/remote/dispatcher/state_purchase_view/63403203" ref="B300" r:id="rId299"/>
    <hyperlink display="https://my.zakupivli.pro/remote/dispatcher/state_purchase_view/63403203" ref="B301" r:id="rId300"/>
    <hyperlink display="https://my.zakupivli.pro/remote/dispatcher/state_purchase_view/63371577" ref="B302" r:id="rId301"/>
    <hyperlink display="https://my.zakupivli.pro/remote/dispatcher/state_purchase_view/63371577" ref="B303" r:id="rId302"/>
    <hyperlink display="https://my.zakupivli.pro/remote/dispatcher/state_purchase_view/63365860" ref="B304" r:id="rId303"/>
    <hyperlink display="https://my.zakupivli.pro/remote/dispatcher/state_purchase_view/63365860" ref="B305" r:id="rId304"/>
    <hyperlink display="https://my.zakupivli.pro/remote/dispatcher/state_purchase_view/63365860" ref="B306" r:id="rId305"/>
    <hyperlink display="https://my.zakupivli.pro/remote/dispatcher/state_purchase_view/63365860" ref="B307" r:id="rId306"/>
    <hyperlink display="https://my.zakupivli.pro/remote/dispatcher/state_purchase_view/63365860" ref="B308" r:id="rId307"/>
    <hyperlink display="https://my.zakupivli.pro/remote/dispatcher/state_purchase_view/63365860" ref="B309" r:id="rId308"/>
    <hyperlink display="https://my.zakupivli.pro/remote/dispatcher/state_purchase_lot_view/1833808" ref="B310" r:id="rId309"/>
    <hyperlink display="https://my.zakupivli.pro/remote/dispatcher/state_purchase_lot_view/1832757" ref="B311" r:id="rId310"/>
    <hyperlink display="https://my.zakupivli.pro/remote/dispatcher/state_purchase_lot_view/1832350" ref="B312" r:id="rId311"/>
    <hyperlink display="https://my.zakupivli.pro/remote/dispatcher/state_purchase_lot_view/1831569" ref="B313" r:id="rId312"/>
    <hyperlink display="https://my.zakupivli.pro/remote/dispatcher/state_purchase_lot_view/1829387" ref="B314" r:id="rId313"/>
    <hyperlink display="https://my.zakupivli.pro/remote/dispatcher/state_purchase_lot_view/1829387" ref="B315" r:id="rId314"/>
    <hyperlink display="https://my.zakupivli.pro/remote/dispatcher/state_purchase_view/63234304" ref="B316" r:id="rId315"/>
    <hyperlink display="https://my.zakupivli.pro/remote/dispatcher/state_purchase_view/63234304" ref="B317" r:id="rId316"/>
    <hyperlink display="https://my.zakupivli.pro/remote/dispatcher/state_purchase_view/63234304" ref="B318" r:id="rId317"/>
    <hyperlink display="https://my.zakupivli.pro/remote/dispatcher/state_purchase_view/63234304" ref="B319" r:id="rId318"/>
    <hyperlink display="https://my.zakupivli.pro/remote/dispatcher/state_purchase_view/63234304" ref="B320" r:id="rId319"/>
    <hyperlink display="https://my.zakupivli.pro/remote/dispatcher/state_purchase_view/63234304" ref="B321" r:id="rId320"/>
    <hyperlink display="https://my.zakupivli.pro/remote/dispatcher/state_purchase_lot_view/1827734" ref="B322" r:id="rId321"/>
    <hyperlink display="https://my.zakupivli.pro/remote/dispatcher/state_purchase_lot_view/1826543" ref="B323" r:id="rId322"/>
    <hyperlink display="https://my.zakupivli.pro/remote/dispatcher/state_purchase_lot_view/1823247" ref="B324" r:id="rId323"/>
    <hyperlink display="https://my.zakupivli.pro/remote/dispatcher/state_purchase_lot_view/1822212" ref="B325" r:id="rId324"/>
    <hyperlink display="https://my.zakupivli.pro/remote/dispatcher/state_purchase_lot_view/1822212" ref="B326" r:id="rId325"/>
    <hyperlink display="https://my.zakupivli.pro/remote/dispatcher/state_purchase_lot_view/1822212" ref="B327" r:id="rId326"/>
    <hyperlink display="https://my.zakupivli.pro/remote/dispatcher/state_purchase_lot_view/1822212" ref="B328" r:id="rId327"/>
    <hyperlink display="https://my.zakupivli.pro/remote/dispatcher/state_purchase_lot_view/1822212" ref="B329" r:id="rId328"/>
    <hyperlink display="https://my.zakupivli.pro/remote/dispatcher/state_purchase_lot_view/1822212" ref="B330" r:id="rId329"/>
    <hyperlink display="https://my.zakupivli.pro/remote/dispatcher/state_purchase_lot_view/1822212" ref="B331" r:id="rId330"/>
    <hyperlink display="https://my.zakupivli.pro/remote/dispatcher/state_purchase_lot_view/1822212" ref="B332" r:id="rId331"/>
    <hyperlink display="https://my.zakupivli.pro/remote/dispatcher/state_purchase_lot_view/1822212" ref="B333" r:id="rId332"/>
    <hyperlink display="https://my.zakupivli.pro/remote/dispatcher/state_purchase_lot_view/1822212" ref="B334" r:id="rId333"/>
    <hyperlink display="https://my.zakupivli.pro/remote/dispatcher/state_purchase_lot_view/1822212" ref="B335" r:id="rId334"/>
    <hyperlink display="https://my.zakupivli.pro/remote/dispatcher/state_purchase_lot_view/1806868" ref="B336" r:id="rId335"/>
    <hyperlink display="https://my.zakupivli.pro/remote/dispatcher/state_purchase_view/61947197" ref="B337" r:id="rId336"/>
  </hyperlinks>
  <pageMargins left="0.75" right="0.75" top="1" bottom="1" header="0.5" footer="0.5"/>
</worksheet>
</file>

<file path=docProps/app.xml><?xml version="1.0" encoding="utf-8"?>
<ns0:Properties xmlns:ns0="http://schemas.openxmlformats.org/officeDocument/2006/extended-properties">
  <ns0:Application>Microsoft Excel</ns0:Application>
  <ns0:DocSecurity>0</ns0:DocSecurity>
  <ns0:ScaleCrop>false</ns0:ScaleCrop>
  <ns0:Company/>
  <ns0:LinksUpToDate>false</ns0:LinksUpToDate>
  <ns0:SharedDoc>false</ns0:SharedDoc>
  <ns0:HyperlinksChanged>false</ns0:HyperlinksChanged>
  <ns0:AppVersion>12.0000</ns0:AppVersion>
  <ns0:HeadingPairs>
    <vt:vector xmlns:vt="http://schemas.openxmlformats.org/officeDocument/2006/docPropsVTypes" size="2" baseType="variant">
      <vt:variant>
        <vt:lpstr>Worksheets</vt:lpstr>
      </vt:variant>
      <vt:variant>
        <vt:i4>1</vt:i4>
      </vt:variant>
    </vt:vector>
  </ns0:HeadingPairs>
  <ns0:TitlesOfParts>
    <vt:vector xmlns:vt="http://schemas.openxmlformats.org/officeDocument/2006/docPropsVTypes" size="1" baseType="lpstr">
      <vt:lpstr>Sheet</vt:lpstr>
    </vt:vector>
  </ns0:TitlesOfParts>
</ns0:Properties>
</file>

<file path=docProps/core.xml><?xml version="1.0" encoding="utf-8"?>
<cp:coreProperties xmlns:cp="http://schemas.openxmlformats.org/package/2006/metadata/core-properties">
  <dc:creator xmlns:dc="http://purl.org/dc/elements/1.1/">Unknown</dc:creator>
  <cp:lastModifiedBy>Unknown</cp:lastModifiedBy>
  <dcterms:created xmlns:dcterms="http://purl.org/dc/terms/" xmlns:xsi="http://www.w3.org/2001/XMLSchema-instance" xsi:type="dcterms:W3CDTF">2025-11-26T02:01:11Z</dcterms:created>
  <dcterms:modified xmlns:dcterms="http://purl.org/dc/terms/" xmlns:xsi="http://www.w3.org/2001/XMLSchema-instance" xsi:type="dcterms:W3CDTF">2025-11-26T02:01:11Z</dcterms:modified>
  <dc:title xmlns:dc="http://purl.org/dc/elements/1.1/">Untitled</dc:title>
  <dc:description xmlns:dc="http://purl.org/dc/elements/1.1/"/>
  <dc:subject xmlns:dc="http://purl.org/dc/elements/1.1/"/>
  <cp:keywords/>
  <cp:category/>
</cp:coreProperties>
</file>